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ekly Coverage" sheetId="1" state="visible" r:id="rId1"/>
    <sheet xmlns:r="http://schemas.openxmlformats.org/officeDocument/2006/relationships" name="Assignments" sheetId="2" state="visible" r:id="rId2"/>
    <sheet xmlns:r="http://schemas.openxmlformats.org/officeDocument/2006/relationships" name="Availability" sheetId="3" state="visible" r:id="rId3"/>
    <sheet xmlns:r="http://schemas.openxmlformats.org/officeDocument/2006/relationships" name="Setup" sheetId="4" state="visible" r:id="rId4"/>
  </sheets>
  <definedNames>
    <definedName name="_xlnm._FilterDatabase" localSheetId="0" hidden="1">'Weekly Coverage'!$A$4:$J$13</definedName>
    <definedName name="_xlnm.Print_Area" localSheetId="0">'Weekly Coverage'!$A$1:$J$25</definedName>
    <definedName name="_xlnm._FilterDatabase" localSheetId="1" hidden="1">'Assignments'!$A$1:$L$101</definedName>
    <definedName name="_xlnm.Print_Area" localSheetId="1">'Assignments'!$A$1:$L$101</definedName>
    <definedName name="_xlnm._FilterDatabase" localSheetId="2" hidden="1">'Availability'!$A$1:$E$101</definedName>
    <definedName name="_xlnm.Print_Area" localSheetId="2">'Availability'!$A$1:$E$101</definedName>
    <definedName name="_xlnm._FilterDatabase" localSheetId="3" hidden="1">'Setup'!$A$1:$B$7</definedName>
    <definedName name="_xlnm.Print_Area" localSheetId="3">'Setup'!$A$1:$E$24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mm/dd/yyyy"/>
    <numFmt numFmtId="165" formatCode="0.00&quot; hours&quot;"/>
    <numFmt numFmtId="166" formatCode="mm/dd/yyyy h:mm AM/PM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b val="1"/>
      <color rgb="00FFFFFF"/>
      <sz val="17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3" fillId="2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/>
    </xf>
    <xf numFmtId="0" fontId="1" fillId="2" borderId="1" applyAlignment="1" pivotButton="0" quotePrefix="0" xfId="0">
      <alignment horizontal="center" vertical="center" wrapText="1"/>
    </xf>
    <xf numFmtId="164" fontId="1" fillId="2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left" vertical="center" wrapText="1"/>
    </xf>
    <xf numFmtId="165" fontId="2" fillId="4" borderId="1" applyAlignment="1" pivotButton="0" quotePrefix="0" xfId="0">
      <alignment horizontal="right" vertical="center"/>
    </xf>
    <xf numFmtId="0" fontId="1" fillId="6" borderId="1" applyAlignment="1" pivotButton="0" quotePrefix="0" xfId="0">
      <alignment horizontal="left" vertical="center" wrapText="1"/>
    </xf>
    <xf numFmtId="165" fontId="1" fillId="6" borderId="1" applyAlignment="1" pivotButton="0" quotePrefix="0" xfId="0">
      <alignment horizontal="right" vertical="center"/>
    </xf>
    <xf numFmtId="164" fontId="2" fillId="3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8" fontId="2" fillId="3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left" vertical="center" wrapText="1"/>
    </xf>
    <xf numFmtId="165" fontId="2" fillId="4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left" vertical="center" wrapText="1"/>
    </xf>
    <xf numFmtId="0" fontId="1" fillId="6" borderId="0" pivotButton="0" quotePrefix="0" xfId="0"/>
    <xf numFmtId="0" fontId="4" fillId="5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5" fontId="1" fillId="6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7E8E4"/>
        </patternFill>
      </fill>
    </dxf>
    <dxf>
      <font>
        <name val="Calibri"/>
        <b val="1"/>
        <color rgb="00943D32"/>
        <sz val="11"/>
      </font>
      <fill>
        <patternFill patternType="solid">
          <fgColor rgb="00FFE4AC"/>
        </patternFill>
      </fill>
    </dxf>
    <dxf>
      <font>
        <name val="Calibri"/>
        <b val="1"/>
        <color rgb="00256447"/>
        <sz val="11"/>
      </font>
      <fill>
        <patternFill patternType="solid">
          <fgColor rgb="00E4F0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43D32"/>
    <outlinePr summaryBelow="1" summaryRight="1"/>
    <pageSetUpPr fitToPage="1"/>
  </sheetPr>
  <dimension ref="A1:J25"/>
  <sheetViews>
    <sheetView showGridLines="0" zoomScale="90" workbookViewId="0">
      <pane xSplit="2" ySplit="4" topLeftCell="C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6" customWidth="1" min="1" max="1"/>
    <col width="2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  <col width="15" customWidth="1" min="9" max="9"/>
    <col width="18" customWidth="1" min="10" max="10"/>
  </cols>
  <sheetData>
    <row r="1" ht="34" customHeight="1">
      <c r="A1" s="1" t="inlineStr">
        <is>
          <t>Weekly Coverage | Planned Guard Slots</t>
        </is>
      </c>
    </row>
    <row r="2" ht="25" customHeight="1">
      <c r="A2" s="2" t="inlineStr">
        <is>
          <t>Fictional samples only. Cream cells on input sheets are editable.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25" customHeight="1">
      <c r="A3" s="3" t="inlineStr">
        <is>
          <t>Assignment review rows</t>
        </is>
      </c>
      <c r="B3" s="3">
        <f>COUNTIF(Assignments!$L$2:$L$101,"Review")</f>
        <v/>
      </c>
      <c r="C3" s="3" t="inlineStr">
        <is>
          <t>Review rows are excluded; totals are provisional until corrected.</t>
        </is>
      </c>
      <c r="D3" s="3" t="n"/>
      <c r="E3" s="3" t="n"/>
      <c r="F3" s="3" t="n"/>
      <c r="G3" s="3" t="n"/>
      <c r="H3" s="3" t="n"/>
      <c r="I3" s="3" t="n"/>
      <c r="J3" s="3" t="n"/>
    </row>
    <row r="4" ht="30" customHeight="1">
      <c r="A4" s="4" t="inlineStr">
        <is>
          <t>Post ID</t>
        </is>
      </c>
      <c r="B4" s="4" t="inlineStr">
        <is>
          <t>Planned metric</t>
        </is>
      </c>
      <c r="C4" s="5">
        <f>Setup!$E$2+0</f>
        <v/>
      </c>
      <c r="D4" s="5">
        <f>Setup!$E$2+1</f>
        <v/>
      </c>
      <c r="E4" s="5">
        <f>Setup!$E$2+2</f>
        <v/>
      </c>
      <c r="F4" s="5">
        <f>Setup!$E$2+3</f>
        <v/>
      </c>
      <c r="G4" s="5">
        <f>Setup!$E$2+4</f>
        <v/>
      </c>
      <c r="H4" s="5">
        <f>Setup!$E$2+5</f>
        <v/>
      </c>
      <c r="I4" s="5">
        <f>Setup!$E$2+6</f>
        <v/>
      </c>
      <c r="J4" s="4" t="inlineStr">
        <is>
          <t>Weekly hours</t>
        </is>
      </c>
    </row>
    <row r="5" ht="30" customHeight="1">
      <c r="A5" s="6">
        <f>Setup!C2</f>
        <v/>
      </c>
      <c r="B5" s="6" t="inlineStr">
        <is>
          <t>Required hours</t>
        </is>
      </c>
      <c r="C5" s="23">
        <f>SUMIFS(Assignments!$H$2:$H$101,Assignments!$B$2:$B$101,$A5,Assignments!$A$2:$A$101,C$4)</f>
        <v/>
      </c>
      <c r="D5" s="23">
        <f>SUMIFS(Assignments!$H$2:$H$101,Assignments!$B$2:$B$101,$A5,Assignments!$A$2:$A$101,D$4)</f>
        <v/>
      </c>
      <c r="E5" s="23">
        <f>SUMIFS(Assignments!$H$2:$H$101,Assignments!$B$2:$B$101,$A5,Assignments!$A$2:$A$101,E$4)</f>
        <v/>
      </c>
      <c r="F5" s="23">
        <f>SUMIFS(Assignments!$H$2:$H$101,Assignments!$B$2:$B$101,$A5,Assignments!$A$2:$A$101,F$4)</f>
        <v/>
      </c>
      <c r="G5" s="23">
        <f>SUMIFS(Assignments!$H$2:$H$101,Assignments!$B$2:$B$101,$A5,Assignments!$A$2:$A$101,G$4)</f>
        <v/>
      </c>
      <c r="H5" s="23">
        <f>SUMIFS(Assignments!$H$2:$H$101,Assignments!$B$2:$B$101,$A5,Assignments!$A$2:$A$101,H$4)</f>
        <v/>
      </c>
      <c r="I5" s="23">
        <f>SUMIFS(Assignments!$H$2:$H$101,Assignments!$B$2:$B$101,$A5,Assignments!$A$2:$A$101,I$4)</f>
        <v/>
      </c>
      <c r="J5" s="23">
        <f>SUM(C5:I5)</f>
        <v/>
      </c>
    </row>
    <row r="6" ht="30" customHeight="1">
      <c r="A6" s="8">
        <f>Setup!C2</f>
        <v/>
      </c>
      <c r="B6" s="8" t="inlineStr">
        <is>
          <t>Eligible assigned hours</t>
        </is>
      </c>
      <c r="C6" s="24">
        <f>SUMIFS(Assignments!$J$2:$J$101,Assignments!$B$2:$B$101,$A6,Assignments!$A$2:$A$101,C$4)</f>
        <v/>
      </c>
      <c r="D6" s="24">
        <f>SUMIFS(Assignments!$J$2:$J$101,Assignments!$B$2:$B$101,$A6,Assignments!$A$2:$A$101,D$4)</f>
        <v/>
      </c>
      <c r="E6" s="24">
        <f>SUMIFS(Assignments!$J$2:$J$101,Assignments!$B$2:$B$101,$A6,Assignments!$A$2:$A$101,E$4)</f>
        <v/>
      </c>
      <c r="F6" s="24">
        <f>SUMIFS(Assignments!$J$2:$J$101,Assignments!$B$2:$B$101,$A6,Assignments!$A$2:$A$101,F$4)</f>
        <v/>
      </c>
      <c r="G6" s="24">
        <f>SUMIFS(Assignments!$J$2:$J$101,Assignments!$B$2:$B$101,$A6,Assignments!$A$2:$A$101,G$4)</f>
        <v/>
      </c>
      <c r="H6" s="24">
        <f>SUMIFS(Assignments!$J$2:$J$101,Assignments!$B$2:$B$101,$A6,Assignments!$A$2:$A$101,H$4)</f>
        <v/>
      </c>
      <c r="I6" s="24">
        <f>SUMIFS(Assignments!$J$2:$J$101,Assignments!$B$2:$B$101,$A6,Assignments!$A$2:$A$101,I$4)</f>
        <v/>
      </c>
      <c r="J6" s="24">
        <f>SUM(C6:I6)</f>
        <v/>
      </c>
    </row>
    <row r="7" ht="30" customHeight="1">
      <c r="A7" s="6">
        <f>Setup!C2</f>
        <v/>
      </c>
      <c r="B7" s="6" t="inlineStr">
        <is>
          <t>Unfilled hours</t>
        </is>
      </c>
      <c r="C7" s="23">
        <f>SUMIFS(Assignments!$K$2:$K$101,Assignments!$B$2:$B$101,$A7,Assignments!$A$2:$A$101,C$4)</f>
        <v/>
      </c>
      <c r="D7" s="23">
        <f>SUMIFS(Assignments!$K$2:$K$101,Assignments!$B$2:$B$101,$A7,Assignments!$A$2:$A$101,D$4)</f>
        <v/>
      </c>
      <c r="E7" s="23">
        <f>SUMIFS(Assignments!$K$2:$K$101,Assignments!$B$2:$B$101,$A7,Assignments!$A$2:$A$101,E$4)</f>
        <v/>
      </c>
      <c r="F7" s="23">
        <f>SUMIFS(Assignments!$K$2:$K$101,Assignments!$B$2:$B$101,$A7,Assignments!$A$2:$A$101,F$4)</f>
        <v/>
      </c>
      <c r="G7" s="23">
        <f>SUMIFS(Assignments!$K$2:$K$101,Assignments!$B$2:$B$101,$A7,Assignments!$A$2:$A$101,G$4)</f>
        <v/>
      </c>
      <c r="H7" s="23">
        <f>SUMIFS(Assignments!$K$2:$K$101,Assignments!$B$2:$B$101,$A7,Assignments!$A$2:$A$101,H$4)</f>
        <v/>
      </c>
      <c r="I7" s="23">
        <f>SUMIFS(Assignments!$K$2:$K$101,Assignments!$B$2:$B$101,$A7,Assignments!$A$2:$A$101,I$4)</f>
        <v/>
      </c>
      <c r="J7" s="23">
        <f>SUM(C7:I7)</f>
        <v/>
      </c>
    </row>
    <row r="8" ht="30" customHeight="1">
      <c r="A8" s="8">
        <f>Setup!C3</f>
        <v/>
      </c>
      <c r="B8" s="8" t="inlineStr">
        <is>
          <t>Required hours</t>
        </is>
      </c>
      <c r="C8" s="24">
        <f>SUMIFS(Assignments!$H$2:$H$101,Assignments!$B$2:$B$101,$A8,Assignments!$A$2:$A$101,C$4)</f>
        <v/>
      </c>
      <c r="D8" s="24">
        <f>SUMIFS(Assignments!$H$2:$H$101,Assignments!$B$2:$B$101,$A8,Assignments!$A$2:$A$101,D$4)</f>
        <v/>
      </c>
      <c r="E8" s="24">
        <f>SUMIFS(Assignments!$H$2:$H$101,Assignments!$B$2:$B$101,$A8,Assignments!$A$2:$A$101,E$4)</f>
        <v/>
      </c>
      <c r="F8" s="24">
        <f>SUMIFS(Assignments!$H$2:$H$101,Assignments!$B$2:$B$101,$A8,Assignments!$A$2:$A$101,F$4)</f>
        <v/>
      </c>
      <c r="G8" s="24">
        <f>SUMIFS(Assignments!$H$2:$H$101,Assignments!$B$2:$B$101,$A8,Assignments!$A$2:$A$101,G$4)</f>
        <v/>
      </c>
      <c r="H8" s="24">
        <f>SUMIFS(Assignments!$H$2:$H$101,Assignments!$B$2:$B$101,$A8,Assignments!$A$2:$A$101,H$4)</f>
        <v/>
      </c>
      <c r="I8" s="24">
        <f>SUMIFS(Assignments!$H$2:$H$101,Assignments!$B$2:$B$101,$A8,Assignments!$A$2:$A$101,I$4)</f>
        <v/>
      </c>
      <c r="J8" s="24">
        <f>SUM(C8:I8)</f>
        <v/>
      </c>
    </row>
    <row r="9" ht="30" customHeight="1">
      <c r="A9" s="6">
        <f>Setup!C3</f>
        <v/>
      </c>
      <c r="B9" s="6" t="inlineStr">
        <is>
          <t>Eligible assigned hours</t>
        </is>
      </c>
      <c r="C9" s="23">
        <f>SUMIFS(Assignments!$J$2:$J$101,Assignments!$B$2:$B$101,$A9,Assignments!$A$2:$A$101,C$4)</f>
        <v/>
      </c>
      <c r="D9" s="23">
        <f>SUMIFS(Assignments!$J$2:$J$101,Assignments!$B$2:$B$101,$A9,Assignments!$A$2:$A$101,D$4)</f>
        <v/>
      </c>
      <c r="E9" s="23">
        <f>SUMIFS(Assignments!$J$2:$J$101,Assignments!$B$2:$B$101,$A9,Assignments!$A$2:$A$101,E$4)</f>
        <v/>
      </c>
      <c r="F9" s="23">
        <f>SUMIFS(Assignments!$J$2:$J$101,Assignments!$B$2:$B$101,$A9,Assignments!$A$2:$A$101,F$4)</f>
        <v/>
      </c>
      <c r="G9" s="23">
        <f>SUMIFS(Assignments!$J$2:$J$101,Assignments!$B$2:$B$101,$A9,Assignments!$A$2:$A$101,G$4)</f>
        <v/>
      </c>
      <c r="H9" s="23">
        <f>SUMIFS(Assignments!$J$2:$J$101,Assignments!$B$2:$B$101,$A9,Assignments!$A$2:$A$101,H$4)</f>
        <v/>
      </c>
      <c r="I9" s="23">
        <f>SUMIFS(Assignments!$J$2:$J$101,Assignments!$B$2:$B$101,$A9,Assignments!$A$2:$A$101,I$4)</f>
        <v/>
      </c>
      <c r="J9" s="23">
        <f>SUM(C9:I9)</f>
        <v/>
      </c>
    </row>
    <row r="10" ht="30" customHeight="1">
      <c r="A10" s="8">
        <f>Setup!C3</f>
        <v/>
      </c>
      <c r="B10" s="8" t="inlineStr">
        <is>
          <t>Unfilled hours</t>
        </is>
      </c>
      <c r="C10" s="24">
        <f>SUMIFS(Assignments!$K$2:$K$101,Assignments!$B$2:$B$101,$A10,Assignments!$A$2:$A$101,C$4)</f>
        <v/>
      </c>
      <c r="D10" s="24">
        <f>SUMIFS(Assignments!$K$2:$K$101,Assignments!$B$2:$B$101,$A10,Assignments!$A$2:$A$101,D$4)</f>
        <v/>
      </c>
      <c r="E10" s="24">
        <f>SUMIFS(Assignments!$K$2:$K$101,Assignments!$B$2:$B$101,$A10,Assignments!$A$2:$A$101,E$4)</f>
        <v/>
      </c>
      <c r="F10" s="24">
        <f>SUMIFS(Assignments!$K$2:$K$101,Assignments!$B$2:$B$101,$A10,Assignments!$A$2:$A$101,F$4)</f>
        <v/>
      </c>
      <c r="G10" s="24">
        <f>SUMIFS(Assignments!$K$2:$K$101,Assignments!$B$2:$B$101,$A10,Assignments!$A$2:$A$101,G$4)</f>
        <v/>
      </c>
      <c r="H10" s="24">
        <f>SUMIFS(Assignments!$K$2:$K$101,Assignments!$B$2:$B$101,$A10,Assignments!$A$2:$A$101,H$4)</f>
        <v/>
      </c>
      <c r="I10" s="24">
        <f>SUMIFS(Assignments!$K$2:$K$101,Assignments!$B$2:$B$101,$A10,Assignments!$A$2:$A$101,I$4)</f>
        <v/>
      </c>
      <c r="J10" s="24">
        <f>SUM(C10:I10)</f>
        <v/>
      </c>
    </row>
    <row r="11" ht="30" customHeight="1">
      <c r="A11" s="6">
        <f>Setup!C4</f>
        <v/>
      </c>
      <c r="B11" s="6" t="inlineStr">
        <is>
          <t>Required hours</t>
        </is>
      </c>
      <c r="C11" s="23">
        <f>SUMIFS(Assignments!$H$2:$H$101,Assignments!$B$2:$B$101,$A11,Assignments!$A$2:$A$101,C$4)</f>
        <v/>
      </c>
      <c r="D11" s="23">
        <f>SUMIFS(Assignments!$H$2:$H$101,Assignments!$B$2:$B$101,$A11,Assignments!$A$2:$A$101,D$4)</f>
        <v/>
      </c>
      <c r="E11" s="23">
        <f>SUMIFS(Assignments!$H$2:$H$101,Assignments!$B$2:$B$101,$A11,Assignments!$A$2:$A$101,E$4)</f>
        <v/>
      </c>
      <c r="F11" s="23">
        <f>SUMIFS(Assignments!$H$2:$H$101,Assignments!$B$2:$B$101,$A11,Assignments!$A$2:$A$101,F$4)</f>
        <v/>
      </c>
      <c r="G11" s="23">
        <f>SUMIFS(Assignments!$H$2:$H$101,Assignments!$B$2:$B$101,$A11,Assignments!$A$2:$A$101,G$4)</f>
        <v/>
      </c>
      <c r="H11" s="23">
        <f>SUMIFS(Assignments!$H$2:$H$101,Assignments!$B$2:$B$101,$A11,Assignments!$A$2:$A$101,H$4)</f>
        <v/>
      </c>
      <c r="I11" s="23">
        <f>SUMIFS(Assignments!$H$2:$H$101,Assignments!$B$2:$B$101,$A11,Assignments!$A$2:$A$101,I$4)</f>
        <v/>
      </c>
      <c r="J11" s="23">
        <f>SUM(C11:I11)</f>
        <v/>
      </c>
    </row>
    <row r="12" ht="30" customHeight="1">
      <c r="A12" s="8">
        <f>Setup!C4</f>
        <v/>
      </c>
      <c r="B12" s="8" t="inlineStr">
        <is>
          <t>Eligible assigned hours</t>
        </is>
      </c>
      <c r="C12" s="24">
        <f>SUMIFS(Assignments!$J$2:$J$101,Assignments!$B$2:$B$101,$A12,Assignments!$A$2:$A$101,C$4)</f>
        <v/>
      </c>
      <c r="D12" s="24">
        <f>SUMIFS(Assignments!$J$2:$J$101,Assignments!$B$2:$B$101,$A12,Assignments!$A$2:$A$101,D$4)</f>
        <v/>
      </c>
      <c r="E12" s="24">
        <f>SUMIFS(Assignments!$J$2:$J$101,Assignments!$B$2:$B$101,$A12,Assignments!$A$2:$A$101,E$4)</f>
        <v/>
      </c>
      <c r="F12" s="24">
        <f>SUMIFS(Assignments!$J$2:$J$101,Assignments!$B$2:$B$101,$A12,Assignments!$A$2:$A$101,F$4)</f>
        <v/>
      </c>
      <c r="G12" s="24">
        <f>SUMIFS(Assignments!$J$2:$J$101,Assignments!$B$2:$B$101,$A12,Assignments!$A$2:$A$101,G$4)</f>
        <v/>
      </c>
      <c r="H12" s="24">
        <f>SUMIFS(Assignments!$J$2:$J$101,Assignments!$B$2:$B$101,$A12,Assignments!$A$2:$A$101,H$4)</f>
        <v/>
      </c>
      <c r="I12" s="24">
        <f>SUMIFS(Assignments!$J$2:$J$101,Assignments!$B$2:$B$101,$A12,Assignments!$A$2:$A$101,I$4)</f>
        <v/>
      </c>
      <c r="J12" s="24">
        <f>SUM(C12:I12)</f>
        <v/>
      </c>
    </row>
    <row r="13" ht="30" customHeight="1">
      <c r="A13" s="6">
        <f>Setup!C4</f>
        <v/>
      </c>
      <c r="B13" s="6" t="inlineStr">
        <is>
          <t>Unfilled hours</t>
        </is>
      </c>
      <c r="C13" s="23">
        <f>SUMIFS(Assignments!$K$2:$K$101,Assignments!$B$2:$B$101,$A13,Assignments!$A$2:$A$101,C$4)</f>
        <v/>
      </c>
      <c r="D13" s="23">
        <f>SUMIFS(Assignments!$K$2:$K$101,Assignments!$B$2:$B$101,$A13,Assignments!$A$2:$A$101,D$4)</f>
        <v/>
      </c>
      <c r="E13" s="23">
        <f>SUMIFS(Assignments!$K$2:$K$101,Assignments!$B$2:$B$101,$A13,Assignments!$A$2:$A$101,E$4)</f>
        <v/>
      </c>
      <c r="F13" s="23">
        <f>SUMIFS(Assignments!$K$2:$K$101,Assignments!$B$2:$B$101,$A13,Assignments!$A$2:$A$101,F$4)</f>
        <v/>
      </c>
      <c r="G13" s="23">
        <f>SUMIFS(Assignments!$K$2:$K$101,Assignments!$B$2:$B$101,$A13,Assignments!$A$2:$A$101,G$4)</f>
        <v/>
      </c>
      <c r="H13" s="23">
        <f>SUMIFS(Assignments!$K$2:$K$101,Assignments!$B$2:$B$101,$A13,Assignments!$A$2:$A$101,H$4)</f>
        <v/>
      </c>
      <c r="I13" s="23">
        <f>SUMIFS(Assignments!$K$2:$K$101,Assignments!$B$2:$B$101,$A13,Assignments!$A$2:$A$101,I$4)</f>
        <v/>
      </c>
      <c r="J13" s="23">
        <f>SUM(C13:I13)</f>
        <v/>
      </c>
    </row>
    <row r="14" ht="30" customHeight="1">
      <c r="A14" s="8" t="n"/>
      <c r="B14" s="8" t="n"/>
      <c r="C14" s="24" t="n"/>
      <c r="D14" s="24" t="n"/>
      <c r="E14" s="24" t="n"/>
      <c r="F14" s="24" t="n"/>
      <c r="G14" s="24" t="n"/>
      <c r="H14" s="24" t="n"/>
      <c r="I14" s="24" t="n"/>
      <c r="J14" s="24" t="n"/>
    </row>
    <row r="15" ht="30" customHeight="1">
      <c r="A15" s="10" t="inlineStr">
        <is>
          <t>All listed posts</t>
        </is>
      </c>
      <c r="B15" s="10" t="inlineStr">
        <is>
          <t>Required hours</t>
        </is>
      </c>
      <c r="C15" s="25">
        <f>SUM(C5,C8,C11)</f>
        <v/>
      </c>
      <c r="D15" s="25">
        <f>SUM(D5,D8,D11)</f>
        <v/>
      </c>
      <c r="E15" s="25">
        <f>SUM(E5,E8,E11)</f>
        <v/>
      </c>
      <c r="F15" s="25">
        <f>SUM(F5,F8,F11)</f>
        <v/>
      </c>
      <c r="G15" s="25">
        <f>SUM(G5,G8,G11)</f>
        <v/>
      </c>
      <c r="H15" s="25">
        <f>SUM(H5,H8,H11)</f>
        <v/>
      </c>
      <c r="I15" s="25">
        <f>SUM(I5,I8,I11)</f>
        <v/>
      </c>
      <c r="J15" s="25">
        <f>SUM(J5,J8,J11)</f>
        <v/>
      </c>
    </row>
    <row r="16" ht="30" customHeight="1">
      <c r="A16" s="10" t="inlineStr">
        <is>
          <t>All listed posts</t>
        </is>
      </c>
      <c r="B16" s="10" t="inlineStr">
        <is>
          <t>Eligible assigned hours</t>
        </is>
      </c>
      <c r="C16" s="25">
        <f>SUM(C6,C9,C12)</f>
        <v/>
      </c>
      <c r="D16" s="25">
        <f>SUM(D6,D9,D12)</f>
        <v/>
      </c>
      <c r="E16" s="25">
        <f>SUM(E6,E9,E12)</f>
        <v/>
      </c>
      <c r="F16" s="25">
        <f>SUM(F6,F9,F12)</f>
        <v/>
      </c>
      <c r="G16" s="25">
        <f>SUM(G6,G9,G12)</f>
        <v/>
      </c>
      <c r="H16" s="25">
        <f>SUM(H6,H9,H12)</f>
        <v/>
      </c>
      <c r="I16" s="25">
        <f>SUM(I6,I9,I12)</f>
        <v/>
      </c>
      <c r="J16" s="25">
        <f>SUM(J6,J9,J12)</f>
        <v/>
      </c>
    </row>
    <row r="17" ht="30" customHeight="1">
      <c r="A17" s="10" t="inlineStr">
        <is>
          <t>All listed posts</t>
        </is>
      </c>
      <c r="B17" s="10" t="inlineStr">
        <is>
          <t>Unfilled hours</t>
        </is>
      </c>
      <c r="C17" s="25">
        <f>SUM(C7,C10,C13)</f>
        <v/>
      </c>
      <c r="D17" s="25">
        <f>SUM(D7,D10,D13)</f>
        <v/>
      </c>
      <c r="E17" s="25">
        <f>SUM(E7,E10,E13)</f>
        <v/>
      </c>
      <c r="F17" s="25">
        <f>SUM(F7,F10,F13)</f>
        <v/>
      </c>
      <c r="G17" s="25">
        <f>SUM(G7,G10,G13)</f>
        <v/>
      </c>
      <c r="H17" s="25">
        <f>SUM(H7,H10,H13)</f>
        <v/>
      </c>
      <c r="I17" s="25">
        <f>SUM(I7,I10,I13)</f>
        <v/>
      </c>
      <c r="J17" s="25">
        <f>SUM(J7,J10,J13)</f>
        <v/>
      </c>
    </row>
    <row r="18"/>
    <row r="19" ht="25" customHeight="1">
      <c r="A19" s="3" t="inlineStr">
        <is>
          <t>Duplicate slot rows</t>
        </is>
      </c>
      <c r="B19" s="3">
        <f>SUMPRODUCT(--(Assignments!$C$2:$C$101&lt;&gt;""),--(COUNTIFS(Assignments!$A$2:$A$101,Assignments!$A$2:$A$101,Assignments!$B$2:$B$101,Assignments!$B$2:$B$101,Assignments!$C$2:$C$101,Assignments!$C$2:$C$101)&gt;1))</f>
        <v/>
      </c>
      <c r="C19" s="3" t="inlineStr">
        <is>
          <t>Counts affected rows, not duplicate groups. Correct before using totals.</t>
        </is>
      </c>
      <c r="D19" s="3" t="n"/>
      <c r="E19" s="3" t="n"/>
      <c r="F19" s="3" t="n"/>
      <c r="G19" s="3" t="n"/>
      <c r="H19" s="3" t="n"/>
      <c r="I19" s="3" t="n"/>
      <c r="J19" s="3" t="n"/>
    </row>
    <row r="20" ht="25" customHeight="1">
      <c r="A20" s="3" t="inlineStr">
        <is>
          <t>Availability review rows</t>
        </is>
      </c>
      <c r="B20" s="3">
        <f>COUNTIF(Availability!$D$2:$D$101,"Review")</f>
        <v/>
      </c>
      <c r="C20" s="3" t="inlineStr">
        <is>
          <t>Invalid windows cannot establish eligibility.</t>
        </is>
      </c>
      <c r="D20" s="3" t="n"/>
      <c r="E20" s="3" t="n"/>
      <c r="F20" s="3" t="n"/>
      <c r="G20" s="3" t="n"/>
      <c r="H20" s="3" t="n"/>
      <c r="I20" s="3" t="n"/>
      <c r="J20" s="3" t="n"/>
    </row>
    <row r="21"/>
    <row r="22" ht="25" customHeight="1">
      <c r="A22" s="2" t="inlineStr">
        <is>
          <t>Scope: planned coverage only; not actual attendance, paid hours or billable hours.</t>
        </is>
      </c>
      <c r="B22" s="2" t="n"/>
      <c r="C22" s="2" t="n"/>
      <c r="D22" s="2" t="n"/>
      <c r="E22" s="2" t="n"/>
      <c r="F22" s="2" t="n"/>
      <c r="G22" s="2" t="n"/>
      <c r="H22" s="2" t="n"/>
      <c r="I22" s="2" t="n"/>
      <c r="J22" s="2" t="n"/>
    </row>
    <row r="23" ht="25" customHeight="1">
      <c r="A23" s="2" t="inlineStr">
        <is>
          <t>Availability does not detect overlapping guard assignments or optimize coverage.</t>
        </is>
      </c>
      <c r="B23" s="2" t="n"/>
      <c r="C23" s="2" t="n"/>
      <c r="D23" s="2" t="n"/>
      <c r="E23" s="2" t="n"/>
      <c r="F23" s="2" t="n"/>
      <c r="G23" s="2" t="n"/>
      <c r="H23" s="2" t="n"/>
      <c r="I23" s="2" t="n"/>
      <c r="J23" s="2" t="n"/>
    </row>
    <row r="24" ht="25" customHeight="1">
      <c r="A24" s="2" t="inlineStr">
        <is>
          <t>Overnight hours belong to the shift-start date. Only the displayed seven dates are totaled.</t>
        </is>
      </c>
      <c r="B24" s="2" t="n"/>
      <c r="C24" s="2" t="n"/>
      <c r="D24" s="2" t="n"/>
      <c r="E24" s="2" t="n"/>
      <c r="F24" s="2" t="n"/>
      <c r="G24" s="2" t="n"/>
      <c r="H24" s="2" t="n"/>
      <c r="I24" s="2" t="n"/>
      <c r="J24" s="2" t="n"/>
    </row>
    <row r="25" ht="25" customHeight="1">
      <c r="A25" s="2" t="inlineStr">
        <is>
          <t>Required hours assume continuous coverage without break deductions.</t>
        </is>
      </c>
      <c r="B25" s="2" t="n"/>
      <c r="C25" s="2" t="n"/>
      <c r="D25" s="2" t="n"/>
      <c r="E25" s="2" t="n"/>
      <c r="F25" s="2" t="n"/>
      <c r="G25" s="2" t="n"/>
      <c r="H25" s="2" t="n"/>
      <c r="I25" s="2" t="n"/>
      <c r="J25" s="2" t="n"/>
    </row>
  </sheetData>
  <autoFilter ref="A4:J13"/>
  <mergeCells count="1">
    <mergeCell ref="A1:J1"/>
  </mergeCells>
  <conditionalFormatting sqref="B3">
    <cfRule type="expression" priority="1" dxfId="0">
      <formula>B3&gt;0</formula>
    </cfRule>
  </conditionalFormatting>
  <conditionalFormatting sqref="B19">
    <cfRule type="expression" priority="2" dxfId="0">
      <formula>B19&gt;0</formula>
    </cfRule>
  </conditionalFormatting>
  <conditionalFormatting sqref="B20">
    <cfRule type="expression" priority="3" dxfId="0">
      <formula>B20&gt;0</formula>
    </cfRule>
  </conditionalFormatting>
  <conditionalFormatting sqref="C7:J7">
    <cfRule type="expression" priority="4" dxfId="1">
      <formula>C7&gt;0</formula>
    </cfRule>
  </conditionalFormatting>
  <conditionalFormatting sqref="C10:J10">
    <cfRule type="expression" priority="5" dxfId="1">
      <formula>C10&gt;0</formula>
    </cfRule>
  </conditionalFormatting>
  <conditionalFormatting sqref="C13:J13">
    <cfRule type="expression" priority="6" dxfId="1">
      <formula>C13&gt;0</formula>
    </cfRule>
  </conditionalFormatting>
  <conditionalFormatting sqref="C17:J17">
    <cfRule type="expression" priority="7" dxfId="1">
      <formula>C17&gt;0</formula>
    </cfRule>
  </conditionalFormatting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tabColor rgb="00143D32"/>
    <outlinePr summaryBelow="1" summaryRight="1"/>
    <pageSetUpPr fitToPage="1"/>
  </sheetPr>
  <dimension ref="A1:L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23" customWidth="1" min="3" max="3"/>
    <col width="14" customWidth="1" min="4" max="4"/>
    <col width="13" customWidth="1" min="5" max="5"/>
    <col width="13" customWidth="1" min="6" max="6"/>
    <col width="15" customWidth="1" min="7" max="7"/>
    <col width="15" customWidth="1" min="8" max="8"/>
    <col width="23" customWidth="1" min="9" max="9"/>
    <col width="17" customWidth="1" min="10" max="10"/>
    <col width="15" customWidth="1" min="11" max="11"/>
    <col width="13" customWidth="1" min="12" max="12"/>
  </cols>
  <sheetData>
    <row r="1" ht="43" customHeight="1">
      <c r="A1" s="4" t="inlineStr">
        <is>
          <t>Shift start date</t>
        </is>
      </c>
      <c r="B1" s="4" t="inlineStr">
        <is>
          <t>Post ID</t>
        </is>
      </c>
      <c r="C1" s="4" t="inlineStr">
        <is>
          <t>Slot ID</t>
        </is>
      </c>
      <c r="D1" s="4" t="inlineStr">
        <is>
          <t>Guard ID</t>
        </is>
      </c>
      <c r="E1" s="4" t="inlineStr">
        <is>
          <t>Start time</t>
        </is>
      </c>
      <c r="F1" s="4" t="inlineStr">
        <is>
          <t>End time</t>
        </is>
      </c>
      <c r="G1" s="4" t="inlineStr">
        <is>
          <t>Calculated end date</t>
        </is>
      </c>
      <c r="H1" s="4" t="inlineStr">
        <is>
          <t>Required hours</t>
        </is>
      </c>
      <c r="I1" s="4" t="inlineStr">
        <is>
          <t>Availability result</t>
        </is>
      </c>
      <c r="J1" s="4" t="inlineStr">
        <is>
          <t>Eligible assigned hours</t>
        </is>
      </c>
      <c r="K1" s="4" t="inlineStr">
        <is>
          <t>Unfilled hours</t>
        </is>
      </c>
      <c r="L1" s="4" t="inlineStr">
        <is>
          <t>Input status</t>
        </is>
      </c>
    </row>
    <row r="2" ht="32" customHeight="1">
      <c r="A2" s="12" t="n">
        <v>46293</v>
      </c>
      <c r="B2" s="13" t="inlineStr">
        <is>
          <t>POST-A</t>
        </is>
      </c>
      <c r="C2" s="13" t="inlineStr">
        <is>
          <t>Fictional slot 01</t>
        </is>
      </c>
      <c r="D2" s="13" t="inlineStr">
        <is>
          <t>GUARD-01</t>
        </is>
      </c>
      <c r="E2" s="14" t="n">
        <v>0.3333333333333333</v>
      </c>
      <c r="F2" s="14" t="n">
        <v>0.6666666666666666</v>
      </c>
      <c r="G2" s="15">
        <f>IF(L2="Ready",A2+(F2&lt;E2),"")</f>
        <v/>
      </c>
      <c r="H2" s="26">
        <f>IF(L2="Ready",24*(G2+F2-A2-E2),"")</f>
        <v/>
      </c>
      <c r="I2" s="8">
        <f>IF(L2&lt;&gt;"Ready","",IF(D2="","Unassigned",IF(COUNTIF(Setup!$A$2:$A$7,D2)&lt;&gt;1,"Unknown guard",IF(COUNTIFS(Availability!$A$2:$A$101,D2,Availability!$B$2:$B$101,"&lt;="&amp;(A2+E2),Availability!$C$2:$C$101,"&gt;="&amp;(G2+F2),Availability!$D$2:$D$101,"Ready")&gt;0,"Available","Outside availability"))))</f>
        <v/>
      </c>
      <c r="J2" s="26">
        <f>IF(H2="","",IF(I2="Available",H2,0))</f>
        <v/>
      </c>
      <c r="K2" s="26">
        <f>IF(H2="","",H2-J2)</f>
        <v/>
      </c>
      <c r="L2" s="8">
        <f>IFERROR(IF(COUNTA(A2:F2)=0,"",IF(AND(COUNT(A2,E2,F2)=3,A2=INT(A2),A2&gt;=1,A2&lt;=2958464,COUNTIF(Setup!$C$2:$C$4,B2)=1,C2&lt;&gt;"",E2&gt;=0,E2&lt;1,F2&gt;=0,F2&lt;1,E2&lt;&gt;F2,COUNTIFS($A$2:$A$101,A2,$B$2:$B$101,B2,$C$2:$C$101,C2)=1),"Ready","Review")),"Review")</f>
        <v/>
      </c>
    </row>
    <row r="3" ht="32" customHeight="1">
      <c r="A3" s="12" t="n">
        <v>46293</v>
      </c>
      <c r="B3" s="13" t="inlineStr">
        <is>
          <t>POST-B</t>
        </is>
      </c>
      <c r="C3" s="13" t="inlineStr">
        <is>
          <t>Fictional slot 02</t>
        </is>
      </c>
      <c r="D3" s="13" t="inlineStr">
        <is>
          <t>GUARD-02</t>
        </is>
      </c>
      <c r="E3" s="14" t="n">
        <v>0.3333333333333333</v>
      </c>
      <c r="F3" s="14" t="n">
        <v>0.6666666666666666</v>
      </c>
      <c r="G3" s="17">
        <f>IF(L3="Ready",A3+(F3&lt;E3),"")</f>
        <v/>
      </c>
      <c r="H3" s="27">
        <f>IF(L3="Ready",24*(G3+F3-A3-E3),"")</f>
        <v/>
      </c>
      <c r="I3" s="6">
        <f>IF(L3&lt;&gt;"Ready","",IF(D3="","Unassigned",IF(COUNTIF(Setup!$A$2:$A$7,D3)&lt;&gt;1,"Unknown guard",IF(COUNTIFS(Availability!$A$2:$A$101,D3,Availability!$B$2:$B$101,"&lt;="&amp;(A3+E3),Availability!$C$2:$C$101,"&gt;="&amp;(G3+F3),Availability!$D$2:$D$101,"Ready")&gt;0,"Available","Outside availability"))))</f>
        <v/>
      </c>
      <c r="J3" s="27">
        <f>IF(H3="","",IF(I3="Available",H3,0))</f>
        <v/>
      </c>
      <c r="K3" s="27">
        <f>IF(H3="","",H3-J3)</f>
        <v/>
      </c>
      <c r="L3" s="6">
        <f>IFERROR(IF(COUNTA(A3:F3)=0,"",IF(AND(COUNT(A3,E3,F3)=3,A3=INT(A3),A3&gt;=1,A3&lt;=2958464,COUNTIF(Setup!$C$2:$C$4,B3)=1,C3&lt;&gt;"",E3&gt;=0,E3&lt;1,F3&gt;=0,F3&lt;1,E3&lt;&gt;F3,COUNTIFS($A$2:$A$101,A3,$B$2:$B$101,B3,$C$2:$C$101,C3)=1),"Ready","Review")),"Review")</f>
        <v/>
      </c>
    </row>
    <row r="4" ht="32" customHeight="1">
      <c r="A4" s="12" t="n">
        <v>46293</v>
      </c>
      <c r="B4" s="13" t="inlineStr">
        <is>
          <t>POST-C</t>
        </is>
      </c>
      <c r="C4" s="13" t="inlineStr">
        <is>
          <t>Fictional slot 03</t>
        </is>
      </c>
      <c r="D4" s="13" t="n"/>
      <c r="E4" s="14" t="n">
        <v>0.3333333333333333</v>
      </c>
      <c r="F4" s="14" t="n">
        <v>0.6666666666666666</v>
      </c>
      <c r="G4" s="15">
        <f>IF(L4="Ready",A4+(F4&lt;E4),"")</f>
        <v/>
      </c>
      <c r="H4" s="26">
        <f>IF(L4="Ready",24*(G4+F4-A4-E4),"")</f>
        <v/>
      </c>
      <c r="I4" s="8">
        <f>IF(L4&lt;&gt;"Ready","",IF(D4="","Unassigned",IF(COUNTIF(Setup!$A$2:$A$7,D4)&lt;&gt;1,"Unknown guard",IF(COUNTIFS(Availability!$A$2:$A$101,D4,Availability!$B$2:$B$101,"&lt;="&amp;(A4+E4),Availability!$C$2:$C$101,"&gt;="&amp;(G4+F4),Availability!$D$2:$D$101,"Ready")&gt;0,"Available","Outside availability"))))</f>
        <v/>
      </c>
      <c r="J4" s="26">
        <f>IF(H4="","",IF(I4="Available",H4,0))</f>
        <v/>
      </c>
      <c r="K4" s="26">
        <f>IF(H4="","",H4-J4)</f>
        <v/>
      </c>
      <c r="L4" s="8">
        <f>IFERROR(IF(COUNTA(A4:F4)=0,"",IF(AND(COUNT(A4,E4,F4)=3,A4=INT(A4),A4&gt;=1,A4&lt;=2958464,COUNTIF(Setup!$C$2:$C$4,B4)=1,C4&lt;&gt;"",E4&gt;=0,E4&lt;1,F4&gt;=0,F4&lt;1,E4&lt;&gt;F4,COUNTIFS($A$2:$A$101,A4,$B$2:$B$101,B4,$C$2:$C$101,C4)=1),"Ready","Review")),"Review")</f>
        <v/>
      </c>
    </row>
    <row r="5" ht="32" customHeight="1">
      <c r="A5" s="12" t="n">
        <v>46294</v>
      </c>
      <c r="B5" s="13" t="inlineStr">
        <is>
          <t>POST-A</t>
        </is>
      </c>
      <c r="C5" s="13" t="inlineStr">
        <is>
          <t>Fictional slot 04</t>
        </is>
      </c>
      <c r="D5" s="13" t="inlineStr">
        <is>
          <t>GUARD-03</t>
        </is>
      </c>
      <c r="E5" s="14" t="n">
        <v>0.3333333333333333</v>
      </c>
      <c r="F5" s="14" t="n">
        <v>0.6666666666666666</v>
      </c>
      <c r="G5" s="17">
        <f>IF(L5="Ready",A5+(F5&lt;E5),"")</f>
        <v/>
      </c>
      <c r="H5" s="27">
        <f>IF(L5="Ready",24*(G5+F5-A5-E5),"")</f>
        <v/>
      </c>
      <c r="I5" s="6">
        <f>IF(L5&lt;&gt;"Ready","",IF(D5="","Unassigned",IF(COUNTIF(Setup!$A$2:$A$7,D5)&lt;&gt;1,"Unknown guard",IF(COUNTIFS(Availability!$A$2:$A$101,D5,Availability!$B$2:$B$101,"&lt;="&amp;(A5+E5),Availability!$C$2:$C$101,"&gt;="&amp;(G5+F5),Availability!$D$2:$D$101,"Ready")&gt;0,"Available","Outside availability"))))</f>
        <v/>
      </c>
      <c r="J5" s="27">
        <f>IF(H5="","",IF(I5="Available",H5,0))</f>
        <v/>
      </c>
      <c r="K5" s="27">
        <f>IF(H5="","",H5-J5)</f>
        <v/>
      </c>
      <c r="L5" s="6">
        <f>IFERROR(IF(COUNTA(A5:F5)=0,"",IF(AND(COUNT(A5,E5,F5)=3,A5=INT(A5),A5&gt;=1,A5&lt;=2958464,COUNTIF(Setup!$C$2:$C$4,B5)=1,C5&lt;&gt;"",E5&gt;=0,E5&lt;1,F5&gt;=0,F5&lt;1,E5&lt;&gt;F5,COUNTIFS($A$2:$A$101,A5,$B$2:$B$101,B5,$C$2:$C$101,C5)=1),"Ready","Review")),"Review")</f>
        <v/>
      </c>
    </row>
    <row r="6" ht="32" customHeight="1">
      <c r="A6" s="12" t="n">
        <v>46294</v>
      </c>
      <c r="B6" s="13" t="inlineStr">
        <is>
          <t>POST-B</t>
        </is>
      </c>
      <c r="C6" s="13" t="inlineStr">
        <is>
          <t>Fictional slot 05</t>
        </is>
      </c>
      <c r="D6" s="13" t="inlineStr">
        <is>
          <t>GUARD-04</t>
        </is>
      </c>
      <c r="E6" s="14" t="n">
        <v>0.3333333333333333</v>
      </c>
      <c r="F6" s="14" t="n">
        <v>0.6666666666666666</v>
      </c>
      <c r="G6" s="15">
        <f>IF(L6="Ready",A6+(F6&lt;E6),"")</f>
        <v/>
      </c>
      <c r="H6" s="26">
        <f>IF(L6="Ready",24*(G6+F6-A6-E6),"")</f>
        <v/>
      </c>
      <c r="I6" s="8">
        <f>IF(L6&lt;&gt;"Ready","",IF(D6="","Unassigned",IF(COUNTIF(Setup!$A$2:$A$7,D6)&lt;&gt;1,"Unknown guard",IF(COUNTIFS(Availability!$A$2:$A$101,D6,Availability!$B$2:$B$101,"&lt;="&amp;(A6+E6),Availability!$C$2:$C$101,"&gt;="&amp;(G6+F6),Availability!$D$2:$D$101,"Ready")&gt;0,"Available","Outside availability"))))</f>
        <v/>
      </c>
      <c r="J6" s="26">
        <f>IF(H6="","",IF(I6="Available",H6,0))</f>
        <v/>
      </c>
      <c r="K6" s="26">
        <f>IF(H6="","",H6-J6)</f>
        <v/>
      </c>
      <c r="L6" s="8">
        <f>IFERROR(IF(COUNTA(A6:F6)=0,"",IF(AND(COUNT(A6,E6,F6)=3,A6=INT(A6),A6&gt;=1,A6&lt;=2958464,COUNTIF(Setup!$C$2:$C$4,B6)=1,C6&lt;&gt;"",E6&gt;=0,E6&lt;1,F6&gt;=0,F6&lt;1,E6&lt;&gt;F6,COUNTIFS($A$2:$A$101,A6,$B$2:$B$101,B6,$C$2:$C$101,C6)=1),"Ready","Review")),"Review")</f>
        <v/>
      </c>
    </row>
    <row r="7" ht="32" customHeight="1">
      <c r="A7" s="12" t="n">
        <v>46294</v>
      </c>
      <c r="B7" s="13" t="inlineStr">
        <is>
          <t>POST-C</t>
        </is>
      </c>
      <c r="C7" s="13" t="inlineStr">
        <is>
          <t>Fictional slot 06</t>
        </is>
      </c>
      <c r="D7" s="13" t="inlineStr">
        <is>
          <t>GUARD-05</t>
        </is>
      </c>
      <c r="E7" s="14" t="n">
        <v>0.3333333333333333</v>
      </c>
      <c r="F7" s="14" t="n">
        <v>0.6666666666666666</v>
      </c>
      <c r="G7" s="17">
        <f>IF(L7="Ready",A7+(F7&lt;E7),"")</f>
        <v/>
      </c>
      <c r="H7" s="27">
        <f>IF(L7="Ready",24*(G7+F7-A7-E7),"")</f>
        <v/>
      </c>
      <c r="I7" s="6">
        <f>IF(L7&lt;&gt;"Ready","",IF(D7="","Unassigned",IF(COUNTIF(Setup!$A$2:$A$7,D7)&lt;&gt;1,"Unknown guard",IF(COUNTIFS(Availability!$A$2:$A$101,D7,Availability!$B$2:$B$101,"&lt;="&amp;(A7+E7),Availability!$C$2:$C$101,"&gt;="&amp;(G7+F7),Availability!$D$2:$D$101,"Ready")&gt;0,"Available","Outside availability"))))</f>
        <v/>
      </c>
      <c r="J7" s="27">
        <f>IF(H7="","",IF(I7="Available",H7,0))</f>
        <v/>
      </c>
      <c r="K7" s="27">
        <f>IF(H7="","",H7-J7)</f>
        <v/>
      </c>
      <c r="L7" s="6">
        <f>IFERROR(IF(COUNTA(A7:F7)=0,"",IF(AND(COUNT(A7,E7,F7)=3,A7=INT(A7),A7&gt;=1,A7&lt;=2958464,COUNTIF(Setup!$C$2:$C$4,B7)=1,C7&lt;&gt;"",E7&gt;=0,E7&lt;1,F7&gt;=0,F7&lt;1,E7&lt;&gt;F7,COUNTIFS($A$2:$A$101,A7,$B$2:$B$101,B7,$C$2:$C$101,C7)=1),"Ready","Review")),"Review")</f>
        <v/>
      </c>
    </row>
    <row r="8" ht="32" customHeight="1">
      <c r="A8" s="12" t="n">
        <v>46295</v>
      </c>
      <c r="B8" s="13" t="inlineStr">
        <is>
          <t>POST-A</t>
        </is>
      </c>
      <c r="C8" s="13" t="inlineStr">
        <is>
          <t>Fictional slot 07</t>
        </is>
      </c>
      <c r="D8" s="13" t="inlineStr">
        <is>
          <t>GUARD-06</t>
        </is>
      </c>
      <c r="E8" s="14" t="n">
        <v>0.3333333333333333</v>
      </c>
      <c r="F8" s="14" t="n">
        <v>0.6666666666666666</v>
      </c>
      <c r="G8" s="15">
        <f>IF(L8="Ready",A8+(F8&lt;E8),"")</f>
        <v/>
      </c>
      <c r="H8" s="26">
        <f>IF(L8="Ready",24*(G8+F8-A8-E8),"")</f>
        <v/>
      </c>
      <c r="I8" s="8">
        <f>IF(L8&lt;&gt;"Ready","",IF(D8="","Unassigned",IF(COUNTIF(Setup!$A$2:$A$7,D8)&lt;&gt;1,"Unknown guard",IF(COUNTIFS(Availability!$A$2:$A$101,D8,Availability!$B$2:$B$101,"&lt;="&amp;(A8+E8),Availability!$C$2:$C$101,"&gt;="&amp;(G8+F8),Availability!$D$2:$D$101,"Ready")&gt;0,"Available","Outside availability"))))</f>
        <v/>
      </c>
      <c r="J8" s="26">
        <f>IF(H8="","",IF(I8="Available",H8,0))</f>
        <v/>
      </c>
      <c r="K8" s="26">
        <f>IF(H8="","",H8-J8)</f>
        <v/>
      </c>
      <c r="L8" s="8">
        <f>IFERROR(IF(COUNTA(A8:F8)=0,"",IF(AND(COUNT(A8,E8,F8)=3,A8=INT(A8),A8&gt;=1,A8&lt;=2958464,COUNTIF(Setup!$C$2:$C$4,B8)=1,C8&lt;&gt;"",E8&gt;=0,E8&lt;1,F8&gt;=0,F8&lt;1,E8&lt;&gt;F8,COUNTIFS($A$2:$A$101,A8,$B$2:$B$101,B8,$C$2:$C$101,C8)=1),"Ready","Review")),"Review")</f>
        <v/>
      </c>
    </row>
    <row r="9" ht="32" customHeight="1">
      <c r="A9" s="12" t="n">
        <v>46295</v>
      </c>
      <c r="B9" s="13" t="inlineStr">
        <is>
          <t>POST-B</t>
        </is>
      </c>
      <c r="C9" s="13" t="inlineStr">
        <is>
          <t>Fictional slot 08</t>
        </is>
      </c>
      <c r="D9" s="13" t="n"/>
      <c r="E9" s="14" t="n">
        <v>0.3333333333333333</v>
      </c>
      <c r="F9" s="14" t="n">
        <v>0.6666666666666666</v>
      </c>
      <c r="G9" s="17">
        <f>IF(L9="Ready",A9+(F9&lt;E9),"")</f>
        <v/>
      </c>
      <c r="H9" s="27">
        <f>IF(L9="Ready",24*(G9+F9-A9-E9),"")</f>
        <v/>
      </c>
      <c r="I9" s="6">
        <f>IF(L9&lt;&gt;"Ready","",IF(D9="","Unassigned",IF(COUNTIF(Setup!$A$2:$A$7,D9)&lt;&gt;1,"Unknown guard",IF(COUNTIFS(Availability!$A$2:$A$101,D9,Availability!$B$2:$B$101,"&lt;="&amp;(A9+E9),Availability!$C$2:$C$101,"&gt;="&amp;(G9+F9),Availability!$D$2:$D$101,"Ready")&gt;0,"Available","Outside availability"))))</f>
        <v/>
      </c>
      <c r="J9" s="27">
        <f>IF(H9="","",IF(I9="Available",H9,0))</f>
        <v/>
      </c>
      <c r="K9" s="27">
        <f>IF(H9="","",H9-J9)</f>
        <v/>
      </c>
      <c r="L9" s="6">
        <f>IFERROR(IF(COUNTA(A9:F9)=0,"",IF(AND(COUNT(A9,E9,F9)=3,A9=INT(A9),A9&gt;=1,A9&lt;=2958464,COUNTIF(Setup!$C$2:$C$4,B9)=1,C9&lt;&gt;"",E9&gt;=0,E9&lt;1,F9&gt;=0,F9&lt;1,E9&lt;&gt;F9,COUNTIFS($A$2:$A$101,A9,$B$2:$B$101,B9,$C$2:$C$101,C9)=1),"Ready","Review")),"Review")</f>
        <v/>
      </c>
    </row>
    <row r="10" ht="32" customHeight="1">
      <c r="A10" s="12" t="n">
        <v>46296</v>
      </c>
      <c r="B10" s="13" t="inlineStr">
        <is>
          <t>POST-C</t>
        </is>
      </c>
      <c r="C10" s="13" t="inlineStr">
        <is>
          <t>Fictional slot 09</t>
        </is>
      </c>
      <c r="D10" s="13" t="inlineStr">
        <is>
          <t>GUARD-01</t>
        </is>
      </c>
      <c r="E10" s="14" t="n">
        <v>0.9166666666666666</v>
      </c>
      <c r="F10" s="14" t="n">
        <v>0.25</v>
      </c>
      <c r="G10" s="15">
        <f>IF(L10="Ready",A10+(F10&lt;E10),"")</f>
        <v/>
      </c>
      <c r="H10" s="26">
        <f>IF(L10="Ready",24*(G10+F10-A10-E10),"")</f>
        <v/>
      </c>
      <c r="I10" s="8">
        <f>IF(L10&lt;&gt;"Ready","",IF(D10="","Unassigned",IF(COUNTIF(Setup!$A$2:$A$7,D10)&lt;&gt;1,"Unknown guard",IF(COUNTIFS(Availability!$A$2:$A$101,D10,Availability!$B$2:$B$101,"&lt;="&amp;(A10+E10),Availability!$C$2:$C$101,"&gt;="&amp;(G10+F10),Availability!$D$2:$D$101,"Ready")&gt;0,"Available","Outside availability"))))</f>
        <v/>
      </c>
      <c r="J10" s="26">
        <f>IF(H10="","",IF(I10="Available",H10,0))</f>
        <v/>
      </c>
      <c r="K10" s="26">
        <f>IF(H10="","",H10-J10)</f>
        <v/>
      </c>
      <c r="L10" s="8">
        <f>IFERROR(IF(COUNTA(A10:F10)=0,"",IF(AND(COUNT(A10,E10,F10)=3,A10=INT(A10),A10&gt;=1,A10&lt;=2958464,COUNTIF(Setup!$C$2:$C$4,B10)=1,C10&lt;&gt;"",E10&gt;=0,E10&lt;1,F10&gt;=0,F10&lt;1,E10&lt;&gt;F10,COUNTIFS($A$2:$A$101,A10,$B$2:$B$101,B10,$C$2:$C$101,C10)=1),"Ready","Review")),"Review")</f>
        <v/>
      </c>
    </row>
    <row r="11" ht="32" customHeight="1">
      <c r="A11" s="12" t="n">
        <v>46297</v>
      </c>
      <c r="B11" s="13" t="inlineStr">
        <is>
          <t>POST-A</t>
        </is>
      </c>
      <c r="C11" s="13" t="inlineStr">
        <is>
          <t>Fictional slot 10</t>
        </is>
      </c>
      <c r="D11" s="13" t="inlineStr">
        <is>
          <t>GUARD-02</t>
        </is>
      </c>
      <c r="E11" s="14" t="n">
        <v>0.3333333333333333</v>
      </c>
      <c r="F11" s="14" t="n">
        <v>0.6666666666666666</v>
      </c>
      <c r="G11" s="17">
        <f>IF(L11="Ready",A11+(F11&lt;E11),"")</f>
        <v/>
      </c>
      <c r="H11" s="27">
        <f>IF(L11="Ready",24*(G11+F11-A11-E11),"")</f>
        <v/>
      </c>
      <c r="I11" s="6">
        <f>IF(L11&lt;&gt;"Ready","",IF(D11="","Unassigned",IF(COUNTIF(Setup!$A$2:$A$7,D11)&lt;&gt;1,"Unknown guard",IF(COUNTIFS(Availability!$A$2:$A$101,D11,Availability!$B$2:$B$101,"&lt;="&amp;(A11+E11),Availability!$C$2:$C$101,"&gt;="&amp;(G11+F11),Availability!$D$2:$D$101,"Ready")&gt;0,"Available","Outside availability"))))</f>
        <v/>
      </c>
      <c r="J11" s="27">
        <f>IF(H11="","",IF(I11="Available",H11,0))</f>
        <v/>
      </c>
      <c r="K11" s="27">
        <f>IF(H11="","",H11-J11)</f>
        <v/>
      </c>
      <c r="L11" s="6">
        <f>IFERROR(IF(COUNTA(A11:F11)=0,"",IF(AND(COUNT(A11,E11,F11)=3,A11=INT(A11),A11&gt;=1,A11&lt;=2958464,COUNTIF(Setup!$C$2:$C$4,B11)=1,C11&lt;&gt;"",E11&gt;=0,E11&lt;1,F11&gt;=0,F11&lt;1,E11&lt;&gt;F11,COUNTIFS($A$2:$A$101,A11,$B$2:$B$101,B11,$C$2:$C$101,C11)=1),"Ready","Review")),"Review")</f>
        <v/>
      </c>
    </row>
    <row r="12" ht="32" customHeight="1">
      <c r="A12" s="12" t="n"/>
      <c r="B12" s="13" t="n"/>
      <c r="C12" s="13" t="n"/>
      <c r="D12" s="13" t="n"/>
      <c r="E12" s="14" t="n"/>
      <c r="F12" s="14" t="n"/>
      <c r="G12" s="15">
        <f>IF(L12="Ready",A12+(F12&lt;E12),"")</f>
        <v/>
      </c>
      <c r="H12" s="26">
        <f>IF(L12="Ready",24*(G12+F12-A12-E12),"")</f>
        <v/>
      </c>
      <c r="I12" s="8">
        <f>IF(L12&lt;&gt;"Ready","",IF(D12="","Unassigned",IF(COUNTIF(Setup!$A$2:$A$7,D12)&lt;&gt;1,"Unknown guard",IF(COUNTIFS(Availability!$A$2:$A$101,D12,Availability!$B$2:$B$101,"&lt;="&amp;(A12+E12),Availability!$C$2:$C$101,"&gt;="&amp;(G12+F12),Availability!$D$2:$D$101,"Ready")&gt;0,"Available","Outside availability"))))</f>
        <v/>
      </c>
      <c r="J12" s="26">
        <f>IF(H12="","",IF(I12="Available",H12,0))</f>
        <v/>
      </c>
      <c r="K12" s="26">
        <f>IF(H12="","",H12-J12)</f>
        <v/>
      </c>
      <c r="L12" s="8">
        <f>IFERROR(IF(COUNTA(A12:F12)=0,"",IF(AND(COUNT(A12,E12,F12)=3,A12=INT(A12),A12&gt;=1,A12&lt;=2958464,COUNTIF(Setup!$C$2:$C$4,B12)=1,C12&lt;&gt;"",E12&gt;=0,E12&lt;1,F12&gt;=0,F12&lt;1,E12&lt;&gt;F12,COUNTIFS($A$2:$A$101,A12,$B$2:$B$101,B12,$C$2:$C$101,C12)=1),"Ready","Review")),"Review")</f>
        <v/>
      </c>
    </row>
    <row r="13" ht="32" customHeight="1">
      <c r="A13" s="12" t="n"/>
      <c r="B13" s="13" t="n"/>
      <c r="C13" s="13" t="n"/>
      <c r="D13" s="13" t="n"/>
      <c r="E13" s="14" t="n"/>
      <c r="F13" s="14" t="n"/>
      <c r="G13" s="17">
        <f>IF(L13="Ready",A13+(F13&lt;E13),"")</f>
        <v/>
      </c>
      <c r="H13" s="27">
        <f>IF(L13="Ready",24*(G13+F13-A13-E13),"")</f>
        <v/>
      </c>
      <c r="I13" s="6">
        <f>IF(L13&lt;&gt;"Ready","",IF(D13="","Unassigned",IF(COUNTIF(Setup!$A$2:$A$7,D13)&lt;&gt;1,"Unknown guard",IF(COUNTIFS(Availability!$A$2:$A$101,D13,Availability!$B$2:$B$101,"&lt;="&amp;(A13+E13),Availability!$C$2:$C$101,"&gt;="&amp;(G13+F13),Availability!$D$2:$D$101,"Ready")&gt;0,"Available","Outside availability"))))</f>
        <v/>
      </c>
      <c r="J13" s="27">
        <f>IF(H13="","",IF(I13="Available",H13,0))</f>
        <v/>
      </c>
      <c r="K13" s="27">
        <f>IF(H13="","",H13-J13)</f>
        <v/>
      </c>
      <c r="L13" s="6">
        <f>IFERROR(IF(COUNTA(A13:F13)=0,"",IF(AND(COUNT(A13,E13,F13)=3,A13=INT(A13),A13&gt;=1,A13&lt;=2958464,COUNTIF(Setup!$C$2:$C$4,B13)=1,C13&lt;&gt;"",E13&gt;=0,E13&lt;1,F13&gt;=0,F13&lt;1,E13&lt;&gt;F13,COUNTIFS($A$2:$A$101,A13,$B$2:$B$101,B13,$C$2:$C$101,C13)=1),"Ready","Review")),"Review")</f>
        <v/>
      </c>
    </row>
    <row r="14" ht="32" customHeight="1">
      <c r="A14" s="12" t="n"/>
      <c r="B14" s="13" t="n"/>
      <c r="C14" s="13" t="n"/>
      <c r="D14" s="13" t="n"/>
      <c r="E14" s="14" t="n"/>
      <c r="F14" s="14" t="n"/>
      <c r="G14" s="15">
        <f>IF(L14="Ready",A14+(F14&lt;E14),"")</f>
        <v/>
      </c>
      <c r="H14" s="26">
        <f>IF(L14="Ready",24*(G14+F14-A14-E14),"")</f>
        <v/>
      </c>
      <c r="I14" s="8">
        <f>IF(L14&lt;&gt;"Ready","",IF(D14="","Unassigned",IF(COUNTIF(Setup!$A$2:$A$7,D14)&lt;&gt;1,"Unknown guard",IF(COUNTIFS(Availability!$A$2:$A$101,D14,Availability!$B$2:$B$101,"&lt;="&amp;(A14+E14),Availability!$C$2:$C$101,"&gt;="&amp;(G14+F14),Availability!$D$2:$D$101,"Ready")&gt;0,"Available","Outside availability"))))</f>
        <v/>
      </c>
      <c r="J14" s="26">
        <f>IF(H14="","",IF(I14="Available",H14,0))</f>
        <v/>
      </c>
      <c r="K14" s="26">
        <f>IF(H14="","",H14-J14)</f>
        <v/>
      </c>
      <c r="L14" s="8">
        <f>IFERROR(IF(COUNTA(A14:F14)=0,"",IF(AND(COUNT(A14,E14,F14)=3,A14=INT(A14),A14&gt;=1,A14&lt;=2958464,COUNTIF(Setup!$C$2:$C$4,B14)=1,C14&lt;&gt;"",E14&gt;=0,E14&lt;1,F14&gt;=0,F14&lt;1,E14&lt;&gt;F14,COUNTIFS($A$2:$A$101,A14,$B$2:$B$101,B14,$C$2:$C$101,C14)=1),"Ready","Review")),"Review")</f>
        <v/>
      </c>
    </row>
    <row r="15" ht="32" customHeight="1">
      <c r="A15" s="12" t="n"/>
      <c r="B15" s="13" t="n"/>
      <c r="C15" s="13" t="n"/>
      <c r="D15" s="13" t="n"/>
      <c r="E15" s="14" t="n"/>
      <c r="F15" s="14" t="n"/>
      <c r="G15" s="17">
        <f>IF(L15="Ready",A15+(F15&lt;E15),"")</f>
        <v/>
      </c>
      <c r="H15" s="27">
        <f>IF(L15="Ready",24*(G15+F15-A15-E15),"")</f>
        <v/>
      </c>
      <c r="I15" s="6">
        <f>IF(L15&lt;&gt;"Ready","",IF(D15="","Unassigned",IF(COUNTIF(Setup!$A$2:$A$7,D15)&lt;&gt;1,"Unknown guard",IF(COUNTIFS(Availability!$A$2:$A$101,D15,Availability!$B$2:$B$101,"&lt;="&amp;(A15+E15),Availability!$C$2:$C$101,"&gt;="&amp;(G15+F15),Availability!$D$2:$D$101,"Ready")&gt;0,"Available","Outside availability"))))</f>
        <v/>
      </c>
      <c r="J15" s="27">
        <f>IF(H15="","",IF(I15="Available",H15,0))</f>
        <v/>
      </c>
      <c r="K15" s="27">
        <f>IF(H15="","",H15-J15)</f>
        <v/>
      </c>
      <c r="L15" s="6">
        <f>IFERROR(IF(COUNTA(A15:F15)=0,"",IF(AND(COUNT(A15,E15,F15)=3,A15=INT(A15),A15&gt;=1,A15&lt;=2958464,COUNTIF(Setup!$C$2:$C$4,B15)=1,C15&lt;&gt;"",E15&gt;=0,E15&lt;1,F15&gt;=0,F15&lt;1,E15&lt;&gt;F15,COUNTIFS($A$2:$A$101,A15,$B$2:$B$101,B15,$C$2:$C$101,C15)=1),"Ready","Review")),"Review")</f>
        <v/>
      </c>
    </row>
    <row r="16" ht="32" customHeight="1">
      <c r="A16" s="12" t="n"/>
      <c r="B16" s="13" t="n"/>
      <c r="C16" s="13" t="n"/>
      <c r="D16" s="13" t="n"/>
      <c r="E16" s="14" t="n"/>
      <c r="F16" s="14" t="n"/>
      <c r="G16" s="15">
        <f>IF(L16="Ready",A16+(F16&lt;E16),"")</f>
        <v/>
      </c>
      <c r="H16" s="26">
        <f>IF(L16="Ready",24*(G16+F16-A16-E16),"")</f>
        <v/>
      </c>
      <c r="I16" s="8">
        <f>IF(L16&lt;&gt;"Ready","",IF(D16="","Unassigned",IF(COUNTIF(Setup!$A$2:$A$7,D16)&lt;&gt;1,"Unknown guard",IF(COUNTIFS(Availability!$A$2:$A$101,D16,Availability!$B$2:$B$101,"&lt;="&amp;(A16+E16),Availability!$C$2:$C$101,"&gt;="&amp;(G16+F16),Availability!$D$2:$D$101,"Ready")&gt;0,"Available","Outside availability"))))</f>
        <v/>
      </c>
      <c r="J16" s="26">
        <f>IF(H16="","",IF(I16="Available",H16,0))</f>
        <v/>
      </c>
      <c r="K16" s="26">
        <f>IF(H16="","",H16-J16)</f>
        <v/>
      </c>
      <c r="L16" s="8">
        <f>IFERROR(IF(COUNTA(A16:F16)=0,"",IF(AND(COUNT(A16,E16,F16)=3,A16=INT(A16),A16&gt;=1,A16&lt;=2958464,COUNTIF(Setup!$C$2:$C$4,B16)=1,C16&lt;&gt;"",E16&gt;=0,E16&lt;1,F16&gt;=0,F16&lt;1,E16&lt;&gt;F16,COUNTIFS($A$2:$A$101,A16,$B$2:$B$101,B16,$C$2:$C$101,C16)=1),"Ready","Review")),"Review")</f>
        <v/>
      </c>
    </row>
    <row r="17" ht="32" customHeight="1">
      <c r="A17" s="12" t="n"/>
      <c r="B17" s="13" t="n"/>
      <c r="C17" s="13" t="n"/>
      <c r="D17" s="13" t="n"/>
      <c r="E17" s="14" t="n"/>
      <c r="F17" s="14" t="n"/>
      <c r="G17" s="17">
        <f>IF(L17="Ready",A17+(F17&lt;E17),"")</f>
        <v/>
      </c>
      <c r="H17" s="27">
        <f>IF(L17="Ready",24*(G17+F17-A17-E17),"")</f>
        <v/>
      </c>
      <c r="I17" s="6">
        <f>IF(L17&lt;&gt;"Ready","",IF(D17="","Unassigned",IF(COUNTIF(Setup!$A$2:$A$7,D17)&lt;&gt;1,"Unknown guard",IF(COUNTIFS(Availability!$A$2:$A$101,D17,Availability!$B$2:$B$101,"&lt;="&amp;(A17+E17),Availability!$C$2:$C$101,"&gt;="&amp;(G17+F17),Availability!$D$2:$D$101,"Ready")&gt;0,"Available","Outside availability"))))</f>
        <v/>
      </c>
      <c r="J17" s="27">
        <f>IF(H17="","",IF(I17="Available",H17,0))</f>
        <v/>
      </c>
      <c r="K17" s="27">
        <f>IF(H17="","",H17-J17)</f>
        <v/>
      </c>
      <c r="L17" s="6">
        <f>IFERROR(IF(COUNTA(A17:F17)=0,"",IF(AND(COUNT(A17,E17,F17)=3,A17=INT(A17),A17&gt;=1,A17&lt;=2958464,COUNTIF(Setup!$C$2:$C$4,B17)=1,C17&lt;&gt;"",E17&gt;=0,E17&lt;1,F17&gt;=0,F17&lt;1,E17&lt;&gt;F17,COUNTIFS($A$2:$A$101,A17,$B$2:$B$101,B17,$C$2:$C$101,C17)=1),"Ready","Review")),"Review")</f>
        <v/>
      </c>
    </row>
    <row r="18" ht="32" customHeight="1">
      <c r="A18" s="12" t="n"/>
      <c r="B18" s="13" t="n"/>
      <c r="C18" s="13" t="n"/>
      <c r="D18" s="13" t="n"/>
      <c r="E18" s="14" t="n"/>
      <c r="F18" s="14" t="n"/>
      <c r="G18" s="15">
        <f>IF(L18="Ready",A18+(F18&lt;E18),"")</f>
        <v/>
      </c>
      <c r="H18" s="26">
        <f>IF(L18="Ready",24*(G18+F18-A18-E18),"")</f>
        <v/>
      </c>
      <c r="I18" s="8">
        <f>IF(L18&lt;&gt;"Ready","",IF(D18="","Unassigned",IF(COUNTIF(Setup!$A$2:$A$7,D18)&lt;&gt;1,"Unknown guard",IF(COUNTIFS(Availability!$A$2:$A$101,D18,Availability!$B$2:$B$101,"&lt;="&amp;(A18+E18),Availability!$C$2:$C$101,"&gt;="&amp;(G18+F18),Availability!$D$2:$D$101,"Ready")&gt;0,"Available","Outside availability"))))</f>
        <v/>
      </c>
      <c r="J18" s="26">
        <f>IF(H18="","",IF(I18="Available",H18,0))</f>
        <v/>
      </c>
      <c r="K18" s="26">
        <f>IF(H18="","",H18-J18)</f>
        <v/>
      </c>
      <c r="L18" s="8">
        <f>IFERROR(IF(COUNTA(A18:F18)=0,"",IF(AND(COUNT(A18,E18,F18)=3,A18=INT(A18),A18&gt;=1,A18&lt;=2958464,COUNTIF(Setup!$C$2:$C$4,B18)=1,C18&lt;&gt;"",E18&gt;=0,E18&lt;1,F18&gt;=0,F18&lt;1,E18&lt;&gt;F18,COUNTIFS($A$2:$A$101,A18,$B$2:$B$101,B18,$C$2:$C$101,C18)=1),"Ready","Review")),"Review")</f>
        <v/>
      </c>
    </row>
    <row r="19" ht="32" customHeight="1">
      <c r="A19" s="12" t="n"/>
      <c r="B19" s="13" t="n"/>
      <c r="C19" s="13" t="n"/>
      <c r="D19" s="13" t="n"/>
      <c r="E19" s="14" t="n"/>
      <c r="F19" s="14" t="n"/>
      <c r="G19" s="17">
        <f>IF(L19="Ready",A19+(F19&lt;E19),"")</f>
        <v/>
      </c>
      <c r="H19" s="27">
        <f>IF(L19="Ready",24*(G19+F19-A19-E19),"")</f>
        <v/>
      </c>
      <c r="I19" s="6">
        <f>IF(L19&lt;&gt;"Ready","",IF(D19="","Unassigned",IF(COUNTIF(Setup!$A$2:$A$7,D19)&lt;&gt;1,"Unknown guard",IF(COUNTIFS(Availability!$A$2:$A$101,D19,Availability!$B$2:$B$101,"&lt;="&amp;(A19+E19),Availability!$C$2:$C$101,"&gt;="&amp;(G19+F19),Availability!$D$2:$D$101,"Ready")&gt;0,"Available","Outside availability"))))</f>
        <v/>
      </c>
      <c r="J19" s="27">
        <f>IF(H19="","",IF(I19="Available",H19,0))</f>
        <v/>
      </c>
      <c r="K19" s="27">
        <f>IF(H19="","",H19-J19)</f>
        <v/>
      </c>
      <c r="L19" s="6">
        <f>IFERROR(IF(COUNTA(A19:F19)=0,"",IF(AND(COUNT(A19,E19,F19)=3,A19=INT(A19),A19&gt;=1,A19&lt;=2958464,COUNTIF(Setup!$C$2:$C$4,B19)=1,C19&lt;&gt;"",E19&gt;=0,E19&lt;1,F19&gt;=0,F19&lt;1,E19&lt;&gt;F19,COUNTIFS($A$2:$A$101,A19,$B$2:$B$101,B19,$C$2:$C$101,C19)=1),"Ready","Review")),"Review")</f>
        <v/>
      </c>
    </row>
    <row r="20" ht="32" customHeight="1">
      <c r="A20" s="12" t="n"/>
      <c r="B20" s="13" t="n"/>
      <c r="C20" s="13" t="n"/>
      <c r="D20" s="13" t="n"/>
      <c r="E20" s="14" t="n"/>
      <c r="F20" s="14" t="n"/>
      <c r="G20" s="15">
        <f>IF(L20="Ready",A20+(F20&lt;E20),"")</f>
        <v/>
      </c>
      <c r="H20" s="26">
        <f>IF(L20="Ready",24*(G20+F20-A20-E20),"")</f>
        <v/>
      </c>
      <c r="I20" s="8">
        <f>IF(L20&lt;&gt;"Ready","",IF(D20="","Unassigned",IF(COUNTIF(Setup!$A$2:$A$7,D20)&lt;&gt;1,"Unknown guard",IF(COUNTIFS(Availability!$A$2:$A$101,D20,Availability!$B$2:$B$101,"&lt;="&amp;(A20+E20),Availability!$C$2:$C$101,"&gt;="&amp;(G20+F20),Availability!$D$2:$D$101,"Ready")&gt;0,"Available","Outside availability"))))</f>
        <v/>
      </c>
      <c r="J20" s="26">
        <f>IF(H20="","",IF(I20="Available",H20,0))</f>
        <v/>
      </c>
      <c r="K20" s="26">
        <f>IF(H20="","",H20-J20)</f>
        <v/>
      </c>
      <c r="L20" s="8">
        <f>IFERROR(IF(COUNTA(A20:F20)=0,"",IF(AND(COUNT(A20,E20,F20)=3,A20=INT(A20),A20&gt;=1,A20&lt;=2958464,COUNTIF(Setup!$C$2:$C$4,B20)=1,C20&lt;&gt;"",E20&gt;=0,E20&lt;1,F20&gt;=0,F20&lt;1,E20&lt;&gt;F20,COUNTIFS($A$2:$A$101,A20,$B$2:$B$101,B20,$C$2:$C$101,C20)=1),"Ready","Review")),"Review")</f>
        <v/>
      </c>
    </row>
    <row r="21" ht="32" customHeight="1">
      <c r="A21" s="12" t="n"/>
      <c r="B21" s="13" t="n"/>
      <c r="C21" s="13" t="n"/>
      <c r="D21" s="13" t="n"/>
      <c r="E21" s="14" t="n"/>
      <c r="F21" s="14" t="n"/>
      <c r="G21" s="17">
        <f>IF(L21="Ready",A21+(F21&lt;E21),"")</f>
        <v/>
      </c>
      <c r="H21" s="27">
        <f>IF(L21="Ready",24*(G21+F21-A21-E21),"")</f>
        <v/>
      </c>
      <c r="I21" s="6">
        <f>IF(L21&lt;&gt;"Ready","",IF(D21="","Unassigned",IF(COUNTIF(Setup!$A$2:$A$7,D21)&lt;&gt;1,"Unknown guard",IF(COUNTIFS(Availability!$A$2:$A$101,D21,Availability!$B$2:$B$101,"&lt;="&amp;(A21+E21),Availability!$C$2:$C$101,"&gt;="&amp;(G21+F21),Availability!$D$2:$D$101,"Ready")&gt;0,"Available","Outside availability"))))</f>
        <v/>
      </c>
      <c r="J21" s="27">
        <f>IF(H21="","",IF(I21="Available",H21,0))</f>
        <v/>
      </c>
      <c r="K21" s="27">
        <f>IF(H21="","",H21-J21)</f>
        <v/>
      </c>
      <c r="L21" s="6">
        <f>IFERROR(IF(COUNTA(A21:F21)=0,"",IF(AND(COUNT(A21,E21,F21)=3,A21=INT(A21),A21&gt;=1,A21&lt;=2958464,COUNTIF(Setup!$C$2:$C$4,B21)=1,C21&lt;&gt;"",E21&gt;=0,E21&lt;1,F21&gt;=0,F21&lt;1,E21&lt;&gt;F21,COUNTIFS($A$2:$A$101,A21,$B$2:$B$101,B21,$C$2:$C$101,C21)=1),"Ready","Review")),"Review")</f>
        <v/>
      </c>
    </row>
    <row r="22" ht="32" customHeight="1">
      <c r="A22" s="12" t="n"/>
      <c r="B22" s="13" t="n"/>
      <c r="C22" s="13" t="n"/>
      <c r="D22" s="13" t="n"/>
      <c r="E22" s="14" t="n"/>
      <c r="F22" s="14" t="n"/>
      <c r="G22" s="15">
        <f>IF(L22="Ready",A22+(F22&lt;E22),"")</f>
        <v/>
      </c>
      <c r="H22" s="26">
        <f>IF(L22="Ready",24*(G22+F22-A22-E22),"")</f>
        <v/>
      </c>
      <c r="I22" s="8">
        <f>IF(L22&lt;&gt;"Ready","",IF(D22="","Unassigned",IF(COUNTIF(Setup!$A$2:$A$7,D22)&lt;&gt;1,"Unknown guard",IF(COUNTIFS(Availability!$A$2:$A$101,D22,Availability!$B$2:$B$101,"&lt;="&amp;(A22+E22),Availability!$C$2:$C$101,"&gt;="&amp;(G22+F22),Availability!$D$2:$D$101,"Ready")&gt;0,"Available","Outside availability"))))</f>
        <v/>
      </c>
      <c r="J22" s="26">
        <f>IF(H22="","",IF(I22="Available",H22,0))</f>
        <v/>
      </c>
      <c r="K22" s="26">
        <f>IF(H22="","",H22-J22)</f>
        <v/>
      </c>
      <c r="L22" s="8">
        <f>IFERROR(IF(COUNTA(A22:F22)=0,"",IF(AND(COUNT(A22,E22,F22)=3,A22=INT(A22),A22&gt;=1,A22&lt;=2958464,COUNTIF(Setup!$C$2:$C$4,B22)=1,C22&lt;&gt;"",E22&gt;=0,E22&lt;1,F22&gt;=0,F22&lt;1,E22&lt;&gt;F22,COUNTIFS($A$2:$A$101,A22,$B$2:$B$101,B22,$C$2:$C$101,C22)=1),"Ready","Review")),"Review")</f>
        <v/>
      </c>
    </row>
    <row r="23" ht="32" customHeight="1">
      <c r="A23" s="12" t="n"/>
      <c r="B23" s="13" t="n"/>
      <c r="C23" s="13" t="n"/>
      <c r="D23" s="13" t="n"/>
      <c r="E23" s="14" t="n"/>
      <c r="F23" s="14" t="n"/>
      <c r="G23" s="17">
        <f>IF(L23="Ready",A23+(F23&lt;E23),"")</f>
        <v/>
      </c>
      <c r="H23" s="27">
        <f>IF(L23="Ready",24*(G23+F23-A23-E23),"")</f>
        <v/>
      </c>
      <c r="I23" s="6">
        <f>IF(L23&lt;&gt;"Ready","",IF(D23="","Unassigned",IF(COUNTIF(Setup!$A$2:$A$7,D23)&lt;&gt;1,"Unknown guard",IF(COUNTIFS(Availability!$A$2:$A$101,D23,Availability!$B$2:$B$101,"&lt;="&amp;(A23+E23),Availability!$C$2:$C$101,"&gt;="&amp;(G23+F23),Availability!$D$2:$D$101,"Ready")&gt;0,"Available","Outside availability"))))</f>
        <v/>
      </c>
      <c r="J23" s="27">
        <f>IF(H23="","",IF(I23="Available",H23,0))</f>
        <v/>
      </c>
      <c r="K23" s="27">
        <f>IF(H23="","",H23-J23)</f>
        <v/>
      </c>
      <c r="L23" s="6">
        <f>IFERROR(IF(COUNTA(A23:F23)=0,"",IF(AND(COUNT(A23,E23,F23)=3,A23=INT(A23),A23&gt;=1,A23&lt;=2958464,COUNTIF(Setup!$C$2:$C$4,B23)=1,C23&lt;&gt;"",E23&gt;=0,E23&lt;1,F23&gt;=0,F23&lt;1,E23&lt;&gt;F23,COUNTIFS($A$2:$A$101,A23,$B$2:$B$101,B23,$C$2:$C$101,C23)=1),"Ready","Review")),"Review")</f>
        <v/>
      </c>
    </row>
    <row r="24" ht="32" customHeight="1">
      <c r="A24" s="12" t="n"/>
      <c r="B24" s="13" t="n"/>
      <c r="C24" s="13" t="n"/>
      <c r="D24" s="13" t="n"/>
      <c r="E24" s="14" t="n"/>
      <c r="F24" s="14" t="n"/>
      <c r="G24" s="15">
        <f>IF(L24="Ready",A24+(F24&lt;E24),"")</f>
        <v/>
      </c>
      <c r="H24" s="26">
        <f>IF(L24="Ready",24*(G24+F24-A24-E24),"")</f>
        <v/>
      </c>
      <c r="I24" s="8">
        <f>IF(L24&lt;&gt;"Ready","",IF(D24="","Unassigned",IF(COUNTIF(Setup!$A$2:$A$7,D24)&lt;&gt;1,"Unknown guard",IF(COUNTIFS(Availability!$A$2:$A$101,D24,Availability!$B$2:$B$101,"&lt;="&amp;(A24+E24),Availability!$C$2:$C$101,"&gt;="&amp;(G24+F24),Availability!$D$2:$D$101,"Ready")&gt;0,"Available","Outside availability"))))</f>
        <v/>
      </c>
      <c r="J24" s="26">
        <f>IF(H24="","",IF(I24="Available",H24,0))</f>
        <v/>
      </c>
      <c r="K24" s="26">
        <f>IF(H24="","",H24-J24)</f>
        <v/>
      </c>
      <c r="L24" s="8">
        <f>IFERROR(IF(COUNTA(A24:F24)=0,"",IF(AND(COUNT(A24,E24,F24)=3,A24=INT(A24),A24&gt;=1,A24&lt;=2958464,COUNTIF(Setup!$C$2:$C$4,B24)=1,C24&lt;&gt;"",E24&gt;=0,E24&lt;1,F24&gt;=0,F24&lt;1,E24&lt;&gt;F24,COUNTIFS($A$2:$A$101,A24,$B$2:$B$101,B24,$C$2:$C$101,C24)=1),"Ready","Review")),"Review")</f>
        <v/>
      </c>
    </row>
    <row r="25" ht="32" customHeight="1">
      <c r="A25" s="12" t="n"/>
      <c r="B25" s="13" t="n"/>
      <c r="C25" s="13" t="n"/>
      <c r="D25" s="13" t="n"/>
      <c r="E25" s="14" t="n"/>
      <c r="F25" s="14" t="n"/>
      <c r="G25" s="17">
        <f>IF(L25="Ready",A25+(F25&lt;E25),"")</f>
        <v/>
      </c>
      <c r="H25" s="27">
        <f>IF(L25="Ready",24*(G25+F25-A25-E25),"")</f>
        <v/>
      </c>
      <c r="I25" s="6">
        <f>IF(L25&lt;&gt;"Ready","",IF(D25="","Unassigned",IF(COUNTIF(Setup!$A$2:$A$7,D25)&lt;&gt;1,"Unknown guard",IF(COUNTIFS(Availability!$A$2:$A$101,D25,Availability!$B$2:$B$101,"&lt;="&amp;(A25+E25),Availability!$C$2:$C$101,"&gt;="&amp;(G25+F25),Availability!$D$2:$D$101,"Ready")&gt;0,"Available","Outside availability"))))</f>
        <v/>
      </c>
      <c r="J25" s="27">
        <f>IF(H25="","",IF(I25="Available",H25,0))</f>
        <v/>
      </c>
      <c r="K25" s="27">
        <f>IF(H25="","",H25-J25)</f>
        <v/>
      </c>
      <c r="L25" s="6">
        <f>IFERROR(IF(COUNTA(A25:F25)=0,"",IF(AND(COUNT(A25,E25,F25)=3,A25=INT(A25),A25&gt;=1,A25&lt;=2958464,COUNTIF(Setup!$C$2:$C$4,B25)=1,C25&lt;&gt;"",E25&gt;=0,E25&lt;1,F25&gt;=0,F25&lt;1,E25&lt;&gt;F25,COUNTIFS($A$2:$A$101,A25,$B$2:$B$101,B25,$C$2:$C$101,C25)=1),"Ready","Review")),"Review")</f>
        <v/>
      </c>
    </row>
    <row r="26" ht="32" customHeight="1">
      <c r="A26" s="12" t="n"/>
      <c r="B26" s="13" t="n"/>
      <c r="C26" s="13" t="n"/>
      <c r="D26" s="13" t="n"/>
      <c r="E26" s="14" t="n"/>
      <c r="F26" s="14" t="n"/>
      <c r="G26" s="15">
        <f>IF(L26="Ready",A26+(F26&lt;E26),"")</f>
        <v/>
      </c>
      <c r="H26" s="26">
        <f>IF(L26="Ready",24*(G26+F26-A26-E26),"")</f>
        <v/>
      </c>
      <c r="I26" s="8">
        <f>IF(L26&lt;&gt;"Ready","",IF(D26="","Unassigned",IF(COUNTIF(Setup!$A$2:$A$7,D26)&lt;&gt;1,"Unknown guard",IF(COUNTIFS(Availability!$A$2:$A$101,D26,Availability!$B$2:$B$101,"&lt;="&amp;(A26+E26),Availability!$C$2:$C$101,"&gt;="&amp;(G26+F26),Availability!$D$2:$D$101,"Ready")&gt;0,"Available","Outside availability"))))</f>
        <v/>
      </c>
      <c r="J26" s="26">
        <f>IF(H26="","",IF(I26="Available",H26,0))</f>
        <v/>
      </c>
      <c r="K26" s="26">
        <f>IF(H26="","",H26-J26)</f>
        <v/>
      </c>
      <c r="L26" s="8">
        <f>IFERROR(IF(COUNTA(A26:F26)=0,"",IF(AND(COUNT(A26,E26,F26)=3,A26=INT(A26),A26&gt;=1,A26&lt;=2958464,COUNTIF(Setup!$C$2:$C$4,B26)=1,C26&lt;&gt;"",E26&gt;=0,E26&lt;1,F26&gt;=0,F26&lt;1,E26&lt;&gt;F26,COUNTIFS($A$2:$A$101,A26,$B$2:$B$101,B26,$C$2:$C$101,C26)=1),"Ready","Review")),"Review")</f>
        <v/>
      </c>
    </row>
    <row r="27" ht="32" customHeight="1">
      <c r="A27" s="12" t="n"/>
      <c r="B27" s="13" t="n"/>
      <c r="C27" s="13" t="n"/>
      <c r="D27" s="13" t="n"/>
      <c r="E27" s="14" t="n"/>
      <c r="F27" s="14" t="n"/>
      <c r="G27" s="17">
        <f>IF(L27="Ready",A27+(F27&lt;E27),"")</f>
        <v/>
      </c>
      <c r="H27" s="27">
        <f>IF(L27="Ready",24*(G27+F27-A27-E27),"")</f>
        <v/>
      </c>
      <c r="I27" s="6">
        <f>IF(L27&lt;&gt;"Ready","",IF(D27="","Unassigned",IF(COUNTIF(Setup!$A$2:$A$7,D27)&lt;&gt;1,"Unknown guard",IF(COUNTIFS(Availability!$A$2:$A$101,D27,Availability!$B$2:$B$101,"&lt;="&amp;(A27+E27),Availability!$C$2:$C$101,"&gt;="&amp;(G27+F27),Availability!$D$2:$D$101,"Ready")&gt;0,"Available","Outside availability"))))</f>
        <v/>
      </c>
      <c r="J27" s="27">
        <f>IF(H27="","",IF(I27="Available",H27,0))</f>
        <v/>
      </c>
      <c r="K27" s="27">
        <f>IF(H27="","",H27-J27)</f>
        <v/>
      </c>
      <c r="L27" s="6">
        <f>IFERROR(IF(COUNTA(A27:F27)=0,"",IF(AND(COUNT(A27,E27,F27)=3,A27=INT(A27),A27&gt;=1,A27&lt;=2958464,COUNTIF(Setup!$C$2:$C$4,B27)=1,C27&lt;&gt;"",E27&gt;=0,E27&lt;1,F27&gt;=0,F27&lt;1,E27&lt;&gt;F27,COUNTIFS($A$2:$A$101,A27,$B$2:$B$101,B27,$C$2:$C$101,C27)=1),"Ready","Review")),"Review")</f>
        <v/>
      </c>
    </row>
    <row r="28" ht="32" customHeight="1">
      <c r="A28" s="12" t="n"/>
      <c r="B28" s="13" t="n"/>
      <c r="C28" s="13" t="n"/>
      <c r="D28" s="13" t="n"/>
      <c r="E28" s="14" t="n"/>
      <c r="F28" s="14" t="n"/>
      <c r="G28" s="15">
        <f>IF(L28="Ready",A28+(F28&lt;E28),"")</f>
        <v/>
      </c>
      <c r="H28" s="26">
        <f>IF(L28="Ready",24*(G28+F28-A28-E28),"")</f>
        <v/>
      </c>
      <c r="I28" s="8">
        <f>IF(L28&lt;&gt;"Ready","",IF(D28="","Unassigned",IF(COUNTIF(Setup!$A$2:$A$7,D28)&lt;&gt;1,"Unknown guard",IF(COUNTIFS(Availability!$A$2:$A$101,D28,Availability!$B$2:$B$101,"&lt;="&amp;(A28+E28),Availability!$C$2:$C$101,"&gt;="&amp;(G28+F28),Availability!$D$2:$D$101,"Ready")&gt;0,"Available","Outside availability"))))</f>
        <v/>
      </c>
      <c r="J28" s="26">
        <f>IF(H28="","",IF(I28="Available",H28,0))</f>
        <v/>
      </c>
      <c r="K28" s="26">
        <f>IF(H28="","",H28-J28)</f>
        <v/>
      </c>
      <c r="L28" s="8">
        <f>IFERROR(IF(COUNTA(A28:F28)=0,"",IF(AND(COUNT(A28,E28,F28)=3,A28=INT(A28),A28&gt;=1,A28&lt;=2958464,COUNTIF(Setup!$C$2:$C$4,B28)=1,C28&lt;&gt;"",E28&gt;=0,E28&lt;1,F28&gt;=0,F28&lt;1,E28&lt;&gt;F28,COUNTIFS($A$2:$A$101,A28,$B$2:$B$101,B28,$C$2:$C$101,C28)=1),"Ready","Review")),"Review")</f>
        <v/>
      </c>
    </row>
    <row r="29" ht="32" customHeight="1">
      <c r="A29" s="12" t="n"/>
      <c r="B29" s="13" t="n"/>
      <c r="C29" s="13" t="n"/>
      <c r="D29" s="13" t="n"/>
      <c r="E29" s="14" t="n"/>
      <c r="F29" s="14" t="n"/>
      <c r="G29" s="17">
        <f>IF(L29="Ready",A29+(F29&lt;E29),"")</f>
        <v/>
      </c>
      <c r="H29" s="27">
        <f>IF(L29="Ready",24*(G29+F29-A29-E29),"")</f>
        <v/>
      </c>
      <c r="I29" s="6">
        <f>IF(L29&lt;&gt;"Ready","",IF(D29="","Unassigned",IF(COUNTIF(Setup!$A$2:$A$7,D29)&lt;&gt;1,"Unknown guard",IF(COUNTIFS(Availability!$A$2:$A$101,D29,Availability!$B$2:$B$101,"&lt;="&amp;(A29+E29),Availability!$C$2:$C$101,"&gt;="&amp;(G29+F29),Availability!$D$2:$D$101,"Ready")&gt;0,"Available","Outside availability"))))</f>
        <v/>
      </c>
      <c r="J29" s="27">
        <f>IF(H29="","",IF(I29="Available",H29,0))</f>
        <v/>
      </c>
      <c r="K29" s="27">
        <f>IF(H29="","",H29-J29)</f>
        <v/>
      </c>
      <c r="L29" s="6">
        <f>IFERROR(IF(COUNTA(A29:F29)=0,"",IF(AND(COUNT(A29,E29,F29)=3,A29=INT(A29),A29&gt;=1,A29&lt;=2958464,COUNTIF(Setup!$C$2:$C$4,B29)=1,C29&lt;&gt;"",E29&gt;=0,E29&lt;1,F29&gt;=0,F29&lt;1,E29&lt;&gt;F29,COUNTIFS($A$2:$A$101,A29,$B$2:$B$101,B29,$C$2:$C$101,C29)=1),"Ready","Review")),"Review")</f>
        <v/>
      </c>
    </row>
    <row r="30" ht="32" customHeight="1">
      <c r="A30" s="12" t="n"/>
      <c r="B30" s="13" t="n"/>
      <c r="C30" s="13" t="n"/>
      <c r="D30" s="13" t="n"/>
      <c r="E30" s="14" t="n"/>
      <c r="F30" s="14" t="n"/>
      <c r="G30" s="15">
        <f>IF(L30="Ready",A30+(F30&lt;E30),"")</f>
        <v/>
      </c>
      <c r="H30" s="26">
        <f>IF(L30="Ready",24*(G30+F30-A30-E30),"")</f>
        <v/>
      </c>
      <c r="I30" s="8">
        <f>IF(L30&lt;&gt;"Ready","",IF(D30="","Unassigned",IF(COUNTIF(Setup!$A$2:$A$7,D30)&lt;&gt;1,"Unknown guard",IF(COUNTIFS(Availability!$A$2:$A$101,D30,Availability!$B$2:$B$101,"&lt;="&amp;(A30+E30),Availability!$C$2:$C$101,"&gt;="&amp;(G30+F30),Availability!$D$2:$D$101,"Ready")&gt;0,"Available","Outside availability"))))</f>
        <v/>
      </c>
      <c r="J30" s="26">
        <f>IF(H30="","",IF(I30="Available",H30,0))</f>
        <v/>
      </c>
      <c r="K30" s="26">
        <f>IF(H30="","",H30-J30)</f>
        <v/>
      </c>
      <c r="L30" s="8">
        <f>IFERROR(IF(COUNTA(A30:F30)=0,"",IF(AND(COUNT(A30,E30,F30)=3,A30=INT(A30),A30&gt;=1,A30&lt;=2958464,COUNTIF(Setup!$C$2:$C$4,B30)=1,C30&lt;&gt;"",E30&gt;=0,E30&lt;1,F30&gt;=0,F30&lt;1,E30&lt;&gt;F30,COUNTIFS($A$2:$A$101,A30,$B$2:$B$101,B30,$C$2:$C$101,C30)=1),"Ready","Review")),"Review")</f>
        <v/>
      </c>
    </row>
    <row r="31" ht="32" customHeight="1">
      <c r="A31" s="12" t="n"/>
      <c r="B31" s="13" t="n"/>
      <c r="C31" s="13" t="n"/>
      <c r="D31" s="13" t="n"/>
      <c r="E31" s="14" t="n"/>
      <c r="F31" s="14" t="n"/>
      <c r="G31" s="17">
        <f>IF(L31="Ready",A31+(F31&lt;E31),"")</f>
        <v/>
      </c>
      <c r="H31" s="27">
        <f>IF(L31="Ready",24*(G31+F31-A31-E31),"")</f>
        <v/>
      </c>
      <c r="I31" s="6">
        <f>IF(L31&lt;&gt;"Ready","",IF(D31="","Unassigned",IF(COUNTIF(Setup!$A$2:$A$7,D31)&lt;&gt;1,"Unknown guard",IF(COUNTIFS(Availability!$A$2:$A$101,D31,Availability!$B$2:$B$101,"&lt;="&amp;(A31+E31),Availability!$C$2:$C$101,"&gt;="&amp;(G31+F31),Availability!$D$2:$D$101,"Ready")&gt;0,"Available","Outside availability"))))</f>
        <v/>
      </c>
      <c r="J31" s="27">
        <f>IF(H31="","",IF(I31="Available",H31,0))</f>
        <v/>
      </c>
      <c r="K31" s="27">
        <f>IF(H31="","",H31-J31)</f>
        <v/>
      </c>
      <c r="L31" s="6">
        <f>IFERROR(IF(COUNTA(A31:F31)=0,"",IF(AND(COUNT(A31,E31,F31)=3,A31=INT(A31),A31&gt;=1,A31&lt;=2958464,COUNTIF(Setup!$C$2:$C$4,B31)=1,C31&lt;&gt;"",E31&gt;=0,E31&lt;1,F31&gt;=0,F31&lt;1,E31&lt;&gt;F31,COUNTIFS($A$2:$A$101,A31,$B$2:$B$101,B31,$C$2:$C$101,C31)=1),"Ready","Review")),"Review")</f>
        <v/>
      </c>
    </row>
    <row r="32" ht="32" customHeight="1">
      <c r="A32" s="12" t="n"/>
      <c r="B32" s="13" t="n"/>
      <c r="C32" s="13" t="n"/>
      <c r="D32" s="13" t="n"/>
      <c r="E32" s="14" t="n"/>
      <c r="F32" s="14" t="n"/>
      <c r="G32" s="15">
        <f>IF(L32="Ready",A32+(F32&lt;E32),"")</f>
        <v/>
      </c>
      <c r="H32" s="26">
        <f>IF(L32="Ready",24*(G32+F32-A32-E32),"")</f>
        <v/>
      </c>
      <c r="I32" s="8">
        <f>IF(L32&lt;&gt;"Ready","",IF(D32="","Unassigned",IF(COUNTIF(Setup!$A$2:$A$7,D32)&lt;&gt;1,"Unknown guard",IF(COUNTIFS(Availability!$A$2:$A$101,D32,Availability!$B$2:$B$101,"&lt;="&amp;(A32+E32),Availability!$C$2:$C$101,"&gt;="&amp;(G32+F32),Availability!$D$2:$D$101,"Ready")&gt;0,"Available","Outside availability"))))</f>
        <v/>
      </c>
      <c r="J32" s="26">
        <f>IF(H32="","",IF(I32="Available",H32,0))</f>
        <v/>
      </c>
      <c r="K32" s="26">
        <f>IF(H32="","",H32-J32)</f>
        <v/>
      </c>
      <c r="L32" s="8">
        <f>IFERROR(IF(COUNTA(A32:F32)=0,"",IF(AND(COUNT(A32,E32,F32)=3,A32=INT(A32),A32&gt;=1,A32&lt;=2958464,COUNTIF(Setup!$C$2:$C$4,B32)=1,C32&lt;&gt;"",E32&gt;=0,E32&lt;1,F32&gt;=0,F32&lt;1,E32&lt;&gt;F32,COUNTIFS($A$2:$A$101,A32,$B$2:$B$101,B32,$C$2:$C$101,C32)=1),"Ready","Review")),"Review")</f>
        <v/>
      </c>
    </row>
    <row r="33" ht="32" customHeight="1">
      <c r="A33" s="12" t="n"/>
      <c r="B33" s="13" t="n"/>
      <c r="C33" s="13" t="n"/>
      <c r="D33" s="13" t="n"/>
      <c r="E33" s="14" t="n"/>
      <c r="F33" s="14" t="n"/>
      <c r="G33" s="17">
        <f>IF(L33="Ready",A33+(F33&lt;E33),"")</f>
        <v/>
      </c>
      <c r="H33" s="27">
        <f>IF(L33="Ready",24*(G33+F33-A33-E33),"")</f>
        <v/>
      </c>
      <c r="I33" s="6">
        <f>IF(L33&lt;&gt;"Ready","",IF(D33="","Unassigned",IF(COUNTIF(Setup!$A$2:$A$7,D33)&lt;&gt;1,"Unknown guard",IF(COUNTIFS(Availability!$A$2:$A$101,D33,Availability!$B$2:$B$101,"&lt;="&amp;(A33+E33),Availability!$C$2:$C$101,"&gt;="&amp;(G33+F33),Availability!$D$2:$D$101,"Ready")&gt;0,"Available","Outside availability"))))</f>
        <v/>
      </c>
      <c r="J33" s="27">
        <f>IF(H33="","",IF(I33="Available",H33,0))</f>
        <v/>
      </c>
      <c r="K33" s="27">
        <f>IF(H33="","",H33-J33)</f>
        <v/>
      </c>
      <c r="L33" s="6">
        <f>IFERROR(IF(COUNTA(A33:F33)=0,"",IF(AND(COUNT(A33,E33,F33)=3,A33=INT(A33),A33&gt;=1,A33&lt;=2958464,COUNTIF(Setup!$C$2:$C$4,B33)=1,C33&lt;&gt;"",E33&gt;=0,E33&lt;1,F33&gt;=0,F33&lt;1,E33&lt;&gt;F33,COUNTIFS($A$2:$A$101,A33,$B$2:$B$101,B33,$C$2:$C$101,C33)=1),"Ready","Review")),"Review")</f>
        <v/>
      </c>
    </row>
    <row r="34" ht="32" customHeight="1">
      <c r="A34" s="12" t="n"/>
      <c r="B34" s="13" t="n"/>
      <c r="C34" s="13" t="n"/>
      <c r="D34" s="13" t="n"/>
      <c r="E34" s="14" t="n"/>
      <c r="F34" s="14" t="n"/>
      <c r="G34" s="15">
        <f>IF(L34="Ready",A34+(F34&lt;E34),"")</f>
        <v/>
      </c>
      <c r="H34" s="26">
        <f>IF(L34="Ready",24*(G34+F34-A34-E34),"")</f>
        <v/>
      </c>
      <c r="I34" s="8">
        <f>IF(L34&lt;&gt;"Ready","",IF(D34="","Unassigned",IF(COUNTIF(Setup!$A$2:$A$7,D34)&lt;&gt;1,"Unknown guard",IF(COUNTIFS(Availability!$A$2:$A$101,D34,Availability!$B$2:$B$101,"&lt;="&amp;(A34+E34),Availability!$C$2:$C$101,"&gt;="&amp;(G34+F34),Availability!$D$2:$D$101,"Ready")&gt;0,"Available","Outside availability"))))</f>
        <v/>
      </c>
      <c r="J34" s="26">
        <f>IF(H34="","",IF(I34="Available",H34,0))</f>
        <v/>
      </c>
      <c r="K34" s="26">
        <f>IF(H34="","",H34-J34)</f>
        <v/>
      </c>
      <c r="L34" s="8">
        <f>IFERROR(IF(COUNTA(A34:F34)=0,"",IF(AND(COUNT(A34,E34,F34)=3,A34=INT(A34),A34&gt;=1,A34&lt;=2958464,COUNTIF(Setup!$C$2:$C$4,B34)=1,C34&lt;&gt;"",E34&gt;=0,E34&lt;1,F34&gt;=0,F34&lt;1,E34&lt;&gt;F34,COUNTIFS($A$2:$A$101,A34,$B$2:$B$101,B34,$C$2:$C$101,C34)=1),"Ready","Review")),"Review")</f>
        <v/>
      </c>
    </row>
    <row r="35" ht="32" customHeight="1">
      <c r="A35" s="12" t="n"/>
      <c r="B35" s="13" t="n"/>
      <c r="C35" s="13" t="n"/>
      <c r="D35" s="13" t="n"/>
      <c r="E35" s="14" t="n"/>
      <c r="F35" s="14" t="n"/>
      <c r="G35" s="17">
        <f>IF(L35="Ready",A35+(F35&lt;E35),"")</f>
        <v/>
      </c>
      <c r="H35" s="27">
        <f>IF(L35="Ready",24*(G35+F35-A35-E35),"")</f>
        <v/>
      </c>
      <c r="I35" s="6">
        <f>IF(L35&lt;&gt;"Ready","",IF(D35="","Unassigned",IF(COUNTIF(Setup!$A$2:$A$7,D35)&lt;&gt;1,"Unknown guard",IF(COUNTIFS(Availability!$A$2:$A$101,D35,Availability!$B$2:$B$101,"&lt;="&amp;(A35+E35),Availability!$C$2:$C$101,"&gt;="&amp;(G35+F35),Availability!$D$2:$D$101,"Ready")&gt;0,"Available","Outside availability"))))</f>
        <v/>
      </c>
      <c r="J35" s="27">
        <f>IF(H35="","",IF(I35="Available",H35,0))</f>
        <v/>
      </c>
      <c r="K35" s="27">
        <f>IF(H35="","",H35-J35)</f>
        <v/>
      </c>
      <c r="L35" s="6">
        <f>IFERROR(IF(COUNTA(A35:F35)=0,"",IF(AND(COUNT(A35,E35,F35)=3,A35=INT(A35),A35&gt;=1,A35&lt;=2958464,COUNTIF(Setup!$C$2:$C$4,B35)=1,C35&lt;&gt;"",E35&gt;=0,E35&lt;1,F35&gt;=0,F35&lt;1,E35&lt;&gt;F35,COUNTIFS($A$2:$A$101,A35,$B$2:$B$101,B35,$C$2:$C$101,C35)=1),"Ready","Review")),"Review")</f>
        <v/>
      </c>
    </row>
    <row r="36" ht="32" customHeight="1">
      <c r="A36" s="12" t="n"/>
      <c r="B36" s="13" t="n"/>
      <c r="C36" s="13" t="n"/>
      <c r="D36" s="13" t="n"/>
      <c r="E36" s="14" t="n"/>
      <c r="F36" s="14" t="n"/>
      <c r="G36" s="15">
        <f>IF(L36="Ready",A36+(F36&lt;E36),"")</f>
        <v/>
      </c>
      <c r="H36" s="26">
        <f>IF(L36="Ready",24*(G36+F36-A36-E36),"")</f>
        <v/>
      </c>
      <c r="I36" s="8">
        <f>IF(L36&lt;&gt;"Ready","",IF(D36="","Unassigned",IF(COUNTIF(Setup!$A$2:$A$7,D36)&lt;&gt;1,"Unknown guard",IF(COUNTIFS(Availability!$A$2:$A$101,D36,Availability!$B$2:$B$101,"&lt;="&amp;(A36+E36),Availability!$C$2:$C$101,"&gt;="&amp;(G36+F36),Availability!$D$2:$D$101,"Ready")&gt;0,"Available","Outside availability"))))</f>
        <v/>
      </c>
      <c r="J36" s="26">
        <f>IF(H36="","",IF(I36="Available",H36,0))</f>
        <v/>
      </c>
      <c r="K36" s="26">
        <f>IF(H36="","",H36-J36)</f>
        <v/>
      </c>
      <c r="L36" s="8">
        <f>IFERROR(IF(COUNTA(A36:F36)=0,"",IF(AND(COUNT(A36,E36,F36)=3,A36=INT(A36),A36&gt;=1,A36&lt;=2958464,COUNTIF(Setup!$C$2:$C$4,B36)=1,C36&lt;&gt;"",E36&gt;=0,E36&lt;1,F36&gt;=0,F36&lt;1,E36&lt;&gt;F36,COUNTIFS($A$2:$A$101,A36,$B$2:$B$101,B36,$C$2:$C$101,C36)=1),"Ready","Review")),"Review")</f>
        <v/>
      </c>
    </row>
    <row r="37" ht="32" customHeight="1">
      <c r="A37" s="12" t="n"/>
      <c r="B37" s="13" t="n"/>
      <c r="C37" s="13" t="n"/>
      <c r="D37" s="13" t="n"/>
      <c r="E37" s="14" t="n"/>
      <c r="F37" s="14" t="n"/>
      <c r="G37" s="17">
        <f>IF(L37="Ready",A37+(F37&lt;E37),"")</f>
        <v/>
      </c>
      <c r="H37" s="27">
        <f>IF(L37="Ready",24*(G37+F37-A37-E37),"")</f>
        <v/>
      </c>
      <c r="I37" s="6">
        <f>IF(L37&lt;&gt;"Ready","",IF(D37="","Unassigned",IF(COUNTIF(Setup!$A$2:$A$7,D37)&lt;&gt;1,"Unknown guard",IF(COUNTIFS(Availability!$A$2:$A$101,D37,Availability!$B$2:$B$101,"&lt;="&amp;(A37+E37),Availability!$C$2:$C$101,"&gt;="&amp;(G37+F37),Availability!$D$2:$D$101,"Ready")&gt;0,"Available","Outside availability"))))</f>
        <v/>
      </c>
      <c r="J37" s="27">
        <f>IF(H37="","",IF(I37="Available",H37,0))</f>
        <v/>
      </c>
      <c r="K37" s="27">
        <f>IF(H37="","",H37-J37)</f>
        <v/>
      </c>
      <c r="L37" s="6">
        <f>IFERROR(IF(COUNTA(A37:F37)=0,"",IF(AND(COUNT(A37,E37,F37)=3,A37=INT(A37),A37&gt;=1,A37&lt;=2958464,COUNTIF(Setup!$C$2:$C$4,B37)=1,C37&lt;&gt;"",E37&gt;=0,E37&lt;1,F37&gt;=0,F37&lt;1,E37&lt;&gt;F37,COUNTIFS($A$2:$A$101,A37,$B$2:$B$101,B37,$C$2:$C$101,C37)=1),"Ready","Review")),"Review")</f>
        <v/>
      </c>
    </row>
    <row r="38" ht="32" customHeight="1">
      <c r="A38" s="12" t="n"/>
      <c r="B38" s="13" t="n"/>
      <c r="C38" s="13" t="n"/>
      <c r="D38" s="13" t="n"/>
      <c r="E38" s="14" t="n"/>
      <c r="F38" s="14" t="n"/>
      <c r="G38" s="15">
        <f>IF(L38="Ready",A38+(F38&lt;E38),"")</f>
        <v/>
      </c>
      <c r="H38" s="26">
        <f>IF(L38="Ready",24*(G38+F38-A38-E38),"")</f>
        <v/>
      </c>
      <c r="I38" s="8">
        <f>IF(L38&lt;&gt;"Ready","",IF(D38="","Unassigned",IF(COUNTIF(Setup!$A$2:$A$7,D38)&lt;&gt;1,"Unknown guard",IF(COUNTIFS(Availability!$A$2:$A$101,D38,Availability!$B$2:$B$101,"&lt;="&amp;(A38+E38),Availability!$C$2:$C$101,"&gt;="&amp;(G38+F38),Availability!$D$2:$D$101,"Ready")&gt;0,"Available","Outside availability"))))</f>
        <v/>
      </c>
      <c r="J38" s="26">
        <f>IF(H38="","",IF(I38="Available",H38,0))</f>
        <v/>
      </c>
      <c r="K38" s="26">
        <f>IF(H38="","",H38-J38)</f>
        <v/>
      </c>
      <c r="L38" s="8">
        <f>IFERROR(IF(COUNTA(A38:F38)=0,"",IF(AND(COUNT(A38,E38,F38)=3,A38=INT(A38),A38&gt;=1,A38&lt;=2958464,COUNTIF(Setup!$C$2:$C$4,B38)=1,C38&lt;&gt;"",E38&gt;=0,E38&lt;1,F38&gt;=0,F38&lt;1,E38&lt;&gt;F38,COUNTIFS($A$2:$A$101,A38,$B$2:$B$101,B38,$C$2:$C$101,C38)=1),"Ready","Review")),"Review")</f>
        <v/>
      </c>
    </row>
    <row r="39" ht="32" customHeight="1">
      <c r="A39" s="12" t="n"/>
      <c r="B39" s="13" t="n"/>
      <c r="C39" s="13" t="n"/>
      <c r="D39" s="13" t="n"/>
      <c r="E39" s="14" t="n"/>
      <c r="F39" s="14" t="n"/>
      <c r="G39" s="17">
        <f>IF(L39="Ready",A39+(F39&lt;E39),"")</f>
        <v/>
      </c>
      <c r="H39" s="27">
        <f>IF(L39="Ready",24*(G39+F39-A39-E39),"")</f>
        <v/>
      </c>
      <c r="I39" s="6">
        <f>IF(L39&lt;&gt;"Ready","",IF(D39="","Unassigned",IF(COUNTIF(Setup!$A$2:$A$7,D39)&lt;&gt;1,"Unknown guard",IF(COUNTIFS(Availability!$A$2:$A$101,D39,Availability!$B$2:$B$101,"&lt;="&amp;(A39+E39),Availability!$C$2:$C$101,"&gt;="&amp;(G39+F39),Availability!$D$2:$D$101,"Ready")&gt;0,"Available","Outside availability"))))</f>
        <v/>
      </c>
      <c r="J39" s="27">
        <f>IF(H39="","",IF(I39="Available",H39,0))</f>
        <v/>
      </c>
      <c r="K39" s="27">
        <f>IF(H39="","",H39-J39)</f>
        <v/>
      </c>
      <c r="L39" s="6">
        <f>IFERROR(IF(COUNTA(A39:F39)=0,"",IF(AND(COUNT(A39,E39,F39)=3,A39=INT(A39),A39&gt;=1,A39&lt;=2958464,COUNTIF(Setup!$C$2:$C$4,B39)=1,C39&lt;&gt;"",E39&gt;=0,E39&lt;1,F39&gt;=0,F39&lt;1,E39&lt;&gt;F39,COUNTIFS($A$2:$A$101,A39,$B$2:$B$101,B39,$C$2:$C$101,C39)=1),"Ready","Review")),"Review")</f>
        <v/>
      </c>
    </row>
    <row r="40" ht="32" customHeight="1">
      <c r="A40" s="12" t="n"/>
      <c r="B40" s="13" t="n"/>
      <c r="C40" s="13" t="n"/>
      <c r="D40" s="13" t="n"/>
      <c r="E40" s="14" t="n"/>
      <c r="F40" s="14" t="n"/>
      <c r="G40" s="15">
        <f>IF(L40="Ready",A40+(F40&lt;E40),"")</f>
        <v/>
      </c>
      <c r="H40" s="26">
        <f>IF(L40="Ready",24*(G40+F40-A40-E40),"")</f>
        <v/>
      </c>
      <c r="I40" s="8">
        <f>IF(L40&lt;&gt;"Ready","",IF(D40="","Unassigned",IF(COUNTIF(Setup!$A$2:$A$7,D40)&lt;&gt;1,"Unknown guard",IF(COUNTIFS(Availability!$A$2:$A$101,D40,Availability!$B$2:$B$101,"&lt;="&amp;(A40+E40),Availability!$C$2:$C$101,"&gt;="&amp;(G40+F40),Availability!$D$2:$D$101,"Ready")&gt;0,"Available","Outside availability"))))</f>
        <v/>
      </c>
      <c r="J40" s="26">
        <f>IF(H40="","",IF(I40="Available",H40,0))</f>
        <v/>
      </c>
      <c r="K40" s="26">
        <f>IF(H40="","",H40-J40)</f>
        <v/>
      </c>
      <c r="L40" s="8">
        <f>IFERROR(IF(COUNTA(A40:F40)=0,"",IF(AND(COUNT(A40,E40,F40)=3,A40=INT(A40),A40&gt;=1,A40&lt;=2958464,COUNTIF(Setup!$C$2:$C$4,B40)=1,C40&lt;&gt;"",E40&gt;=0,E40&lt;1,F40&gt;=0,F40&lt;1,E40&lt;&gt;F40,COUNTIFS($A$2:$A$101,A40,$B$2:$B$101,B40,$C$2:$C$101,C40)=1),"Ready","Review")),"Review")</f>
        <v/>
      </c>
    </row>
    <row r="41" ht="32" customHeight="1">
      <c r="A41" s="12" t="n"/>
      <c r="B41" s="13" t="n"/>
      <c r="C41" s="13" t="n"/>
      <c r="D41" s="13" t="n"/>
      <c r="E41" s="14" t="n"/>
      <c r="F41" s="14" t="n"/>
      <c r="G41" s="17">
        <f>IF(L41="Ready",A41+(F41&lt;E41),"")</f>
        <v/>
      </c>
      <c r="H41" s="27">
        <f>IF(L41="Ready",24*(G41+F41-A41-E41),"")</f>
        <v/>
      </c>
      <c r="I41" s="6">
        <f>IF(L41&lt;&gt;"Ready","",IF(D41="","Unassigned",IF(COUNTIF(Setup!$A$2:$A$7,D41)&lt;&gt;1,"Unknown guard",IF(COUNTIFS(Availability!$A$2:$A$101,D41,Availability!$B$2:$B$101,"&lt;="&amp;(A41+E41),Availability!$C$2:$C$101,"&gt;="&amp;(G41+F41),Availability!$D$2:$D$101,"Ready")&gt;0,"Available","Outside availability"))))</f>
        <v/>
      </c>
      <c r="J41" s="27">
        <f>IF(H41="","",IF(I41="Available",H41,0))</f>
        <v/>
      </c>
      <c r="K41" s="27">
        <f>IF(H41="","",H41-J41)</f>
        <v/>
      </c>
      <c r="L41" s="6">
        <f>IFERROR(IF(COUNTA(A41:F41)=0,"",IF(AND(COUNT(A41,E41,F41)=3,A41=INT(A41),A41&gt;=1,A41&lt;=2958464,COUNTIF(Setup!$C$2:$C$4,B41)=1,C41&lt;&gt;"",E41&gt;=0,E41&lt;1,F41&gt;=0,F41&lt;1,E41&lt;&gt;F41,COUNTIFS($A$2:$A$101,A41,$B$2:$B$101,B41,$C$2:$C$101,C41)=1),"Ready","Review")),"Review")</f>
        <v/>
      </c>
    </row>
    <row r="42" ht="32" customHeight="1">
      <c r="A42" s="12" t="n"/>
      <c r="B42" s="13" t="n"/>
      <c r="C42" s="13" t="n"/>
      <c r="D42" s="13" t="n"/>
      <c r="E42" s="14" t="n"/>
      <c r="F42" s="14" t="n"/>
      <c r="G42" s="15">
        <f>IF(L42="Ready",A42+(F42&lt;E42),"")</f>
        <v/>
      </c>
      <c r="H42" s="26">
        <f>IF(L42="Ready",24*(G42+F42-A42-E42),"")</f>
        <v/>
      </c>
      <c r="I42" s="8">
        <f>IF(L42&lt;&gt;"Ready","",IF(D42="","Unassigned",IF(COUNTIF(Setup!$A$2:$A$7,D42)&lt;&gt;1,"Unknown guard",IF(COUNTIFS(Availability!$A$2:$A$101,D42,Availability!$B$2:$B$101,"&lt;="&amp;(A42+E42),Availability!$C$2:$C$101,"&gt;="&amp;(G42+F42),Availability!$D$2:$D$101,"Ready")&gt;0,"Available","Outside availability"))))</f>
        <v/>
      </c>
      <c r="J42" s="26">
        <f>IF(H42="","",IF(I42="Available",H42,0))</f>
        <v/>
      </c>
      <c r="K42" s="26">
        <f>IF(H42="","",H42-J42)</f>
        <v/>
      </c>
      <c r="L42" s="8">
        <f>IFERROR(IF(COUNTA(A42:F42)=0,"",IF(AND(COUNT(A42,E42,F42)=3,A42=INT(A42),A42&gt;=1,A42&lt;=2958464,COUNTIF(Setup!$C$2:$C$4,B42)=1,C42&lt;&gt;"",E42&gt;=0,E42&lt;1,F42&gt;=0,F42&lt;1,E42&lt;&gt;F42,COUNTIFS($A$2:$A$101,A42,$B$2:$B$101,B42,$C$2:$C$101,C42)=1),"Ready","Review")),"Review")</f>
        <v/>
      </c>
    </row>
    <row r="43" ht="32" customHeight="1">
      <c r="A43" s="12" t="n"/>
      <c r="B43" s="13" t="n"/>
      <c r="C43" s="13" t="n"/>
      <c r="D43" s="13" t="n"/>
      <c r="E43" s="14" t="n"/>
      <c r="F43" s="14" t="n"/>
      <c r="G43" s="17">
        <f>IF(L43="Ready",A43+(F43&lt;E43),"")</f>
        <v/>
      </c>
      <c r="H43" s="27">
        <f>IF(L43="Ready",24*(G43+F43-A43-E43),"")</f>
        <v/>
      </c>
      <c r="I43" s="6">
        <f>IF(L43&lt;&gt;"Ready","",IF(D43="","Unassigned",IF(COUNTIF(Setup!$A$2:$A$7,D43)&lt;&gt;1,"Unknown guard",IF(COUNTIFS(Availability!$A$2:$A$101,D43,Availability!$B$2:$B$101,"&lt;="&amp;(A43+E43),Availability!$C$2:$C$101,"&gt;="&amp;(G43+F43),Availability!$D$2:$D$101,"Ready")&gt;0,"Available","Outside availability"))))</f>
        <v/>
      </c>
      <c r="J43" s="27">
        <f>IF(H43="","",IF(I43="Available",H43,0))</f>
        <v/>
      </c>
      <c r="K43" s="27">
        <f>IF(H43="","",H43-J43)</f>
        <v/>
      </c>
      <c r="L43" s="6">
        <f>IFERROR(IF(COUNTA(A43:F43)=0,"",IF(AND(COUNT(A43,E43,F43)=3,A43=INT(A43),A43&gt;=1,A43&lt;=2958464,COUNTIF(Setup!$C$2:$C$4,B43)=1,C43&lt;&gt;"",E43&gt;=0,E43&lt;1,F43&gt;=0,F43&lt;1,E43&lt;&gt;F43,COUNTIFS($A$2:$A$101,A43,$B$2:$B$101,B43,$C$2:$C$101,C43)=1),"Ready","Review")),"Review")</f>
        <v/>
      </c>
    </row>
    <row r="44" ht="32" customHeight="1">
      <c r="A44" s="12" t="n"/>
      <c r="B44" s="13" t="n"/>
      <c r="C44" s="13" t="n"/>
      <c r="D44" s="13" t="n"/>
      <c r="E44" s="14" t="n"/>
      <c r="F44" s="14" t="n"/>
      <c r="G44" s="15">
        <f>IF(L44="Ready",A44+(F44&lt;E44),"")</f>
        <v/>
      </c>
      <c r="H44" s="26">
        <f>IF(L44="Ready",24*(G44+F44-A44-E44),"")</f>
        <v/>
      </c>
      <c r="I44" s="8">
        <f>IF(L44&lt;&gt;"Ready","",IF(D44="","Unassigned",IF(COUNTIF(Setup!$A$2:$A$7,D44)&lt;&gt;1,"Unknown guard",IF(COUNTIFS(Availability!$A$2:$A$101,D44,Availability!$B$2:$B$101,"&lt;="&amp;(A44+E44),Availability!$C$2:$C$101,"&gt;="&amp;(G44+F44),Availability!$D$2:$D$101,"Ready")&gt;0,"Available","Outside availability"))))</f>
        <v/>
      </c>
      <c r="J44" s="26">
        <f>IF(H44="","",IF(I44="Available",H44,0))</f>
        <v/>
      </c>
      <c r="K44" s="26">
        <f>IF(H44="","",H44-J44)</f>
        <v/>
      </c>
      <c r="L44" s="8">
        <f>IFERROR(IF(COUNTA(A44:F44)=0,"",IF(AND(COUNT(A44,E44,F44)=3,A44=INT(A44),A44&gt;=1,A44&lt;=2958464,COUNTIF(Setup!$C$2:$C$4,B44)=1,C44&lt;&gt;"",E44&gt;=0,E44&lt;1,F44&gt;=0,F44&lt;1,E44&lt;&gt;F44,COUNTIFS($A$2:$A$101,A44,$B$2:$B$101,B44,$C$2:$C$101,C44)=1),"Ready","Review")),"Review")</f>
        <v/>
      </c>
    </row>
    <row r="45" ht="32" customHeight="1">
      <c r="A45" s="12" t="n"/>
      <c r="B45" s="13" t="n"/>
      <c r="C45" s="13" t="n"/>
      <c r="D45" s="13" t="n"/>
      <c r="E45" s="14" t="n"/>
      <c r="F45" s="14" t="n"/>
      <c r="G45" s="17">
        <f>IF(L45="Ready",A45+(F45&lt;E45),"")</f>
        <v/>
      </c>
      <c r="H45" s="27">
        <f>IF(L45="Ready",24*(G45+F45-A45-E45),"")</f>
        <v/>
      </c>
      <c r="I45" s="6">
        <f>IF(L45&lt;&gt;"Ready","",IF(D45="","Unassigned",IF(COUNTIF(Setup!$A$2:$A$7,D45)&lt;&gt;1,"Unknown guard",IF(COUNTIFS(Availability!$A$2:$A$101,D45,Availability!$B$2:$B$101,"&lt;="&amp;(A45+E45),Availability!$C$2:$C$101,"&gt;="&amp;(G45+F45),Availability!$D$2:$D$101,"Ready")&gt;0,"Available","Outside availability"))))</f>
        <v/>
      </c>
      <c r="J45" s="27">
        <f>IF(H45="","",IF(I45="Available",H45,0))</f>
        <v/>
      </c>
      <c r="K45" s="27">
        <f>IF(H45="","",H45-J45)</f>
        <v/>
      </c>
      <c r="L45" s="6">
        <f>IFERROR(IF(COUNTA(A45:F45)=0,"",IF(AND(COUNT(A45,E45,F45)=3,A45=INT(A45),A45&gt;=1,A45&lt;=2958464,COUNTIF(Setup!$C$2:$C$4,B45)=1,C45&lt;&gt;"",E45&gt;=0,E45&lt;1,F45&gt;=0,F45&lt;1,E45&lt;&gt;F45,COUNTIFS($A$2:$A$101,A45,$B$2:$B$101,B45,$C$2:$C$101,C45)=1),"Ready","Review")),"Review")</f>
        <v/>
      </c>
    </row>
    <row r="46" ht="32" customHeight="1">
      <c r="A46" s="12" t="n"/>
      <c r="B46" s="13" t="n"/>
      <c r="C46" s="13" t="n"/>
      <c r="D46" s="13" t="n"/>
      <c r="E46" s="14" t="n"/>
      <c r="F46" s="14" t="n"/>
      <c r="G46" s="15">
        <f>IF(L46="Ready",A46+(F46&lt;E46),"")</f>
        <v/>
      </c>
      <c r="H46" s="26">
        <f>IF(L46="Ready",24*(G46+F46-A46-E46),"")</f>
        <v/>
      </c>
      <c r="I46" s="8">
        <f>IF(L46&lt;&gt;"Ready","",IF(D46="","Unassigned",IF(COUNTIF(Setup!$A$2:$A$7,D46)&lt;&gt;1,"Unknown guard",IF(COUNTIFS(Availability!$A$2:$A$101,D46,Availability!$B$2:$B$101,"&lt;="&amp;(A46+E46),Availability!$C$2:$C$101,"&gt;="&amp;(G46+F46),Availability!$D$2:$D$101,"Ready")&gt;0,"Available","Outside availability"))))</f>
        <v/>
      </c>
      <c r="J46" s="26">
        <f>IF(H46="","",IF(I46="Available",H46,0))</f>
        <v/>
      </c>
      <c r="K46" s="26">
        <f>IF(H46="","",H46-J46)</f>
        <v/>
      </c>
      <c r="L46" s="8">
        <f>IFERROR(IF(COUNTA(A46:F46)=0,"",IF(AND(COUNT(A46,E46,F46)=3,A46=INT(A46),A46&gt;=1,A46&lt;=2958464,COUNTIF(Setup!$C$2:$C$4,B46)=1,C46&lt;&gt;"",E46&gt;=0,E46&lt;1,F46&gt;=0,F46&lt;1,E46&lt;&gt;F46,COUNTIFS($A$2:$A$101,A46,$B$2:$B$101,B46,$C$2:$C$101,C46)=1),"Ready","Review")),"Review")</f>
        <v/>
      </c>
    </row>
    <row r="47" ht="32" customHeight="1">
      <c r="A47" s="12" t="n"/>
      <c r="B47" s="13" t="n"/>
      <c r="C47" s="13" t="n"/>
      <c r="D47" s="13" t="n"/>
      <c r="E47" s="14" t="n"/>
      <c r="F47" s="14" t="n"/>
      <c r="G47" s="17">
        <f>IF(L47="Ready",A47+(F47&lt;E47),"")</f>
        <v/>
      </c>
      <c r="H47" s="27">
        <f>IF(L47="Ready",24*(G47+F47-A47-E47),"")</f>
        <v/>
      </c>
      <c r="I47" s="6">
        <f>IF(L47&lt;&gt;"Ready","",IF(D47="","Unassigned",IF(COUNTIF(Setup!$A$2:$A$7,D47)&lt;&gt;1,"Unknown guard",IF(COUNTIFS(Availability!$A$2:$A$101,D47,Availability!$B$2:$B$101,"&lt;="&amp;(A47+E47),Availability!$C$2:$C$101,"&gt;="&amp;(G47+F47),Availability!$D$2:$D$101,"Ready")&gt;0,"Available","Outside availability"))))</f>
        <v/>
      </c>
      <c r="J47" s="27">
        <f>IF(H47="","",IF(I47="Available",H47,0))</f>
        <v/>
      </c>
      <c r="K47" s="27">
        <f>IF(H47="","",H47-J47)</f>
        <v/>
      </c>
      <c r="L47" s="6">
        <f>IFERROR(IF(COUNTA(A47:F47)=0,"",IF(AND(COUNT(A47,E47,F47)=3,A47=INT(A47),A47&gt;=1,A47&lt;=2958464,COUNTIF(Setup!$C$2:$C$4,B47)=1,C47&lt;&gt;"",E47&gt;=0,E47&lt;1,F47&gt;=0,F47&lt;1,E47&lt;&gt;F47,COUNTIFS($A$2:$A$101,A47,$B$2:$B$101,B47,$C$2:$C$101,C47)=1),"Ready","Review")),"Review")</f>
        <v/>
      </c>
    </row>
    <row r="48" ht="32" customHeight="1">
      <c r="A48" s="12" t="n"/>
      <c r="B48" s="13" t="n"/>
      <c r="C48" s="13" t="n"/>
      <c r="D48" s="13" t="n"/>
      <c r="E48" s="14" t="n"/>
      <c r="F48" s="14" t="n"/>
      <c r="G48" s="15">
        <f>IF(L48="Ready",A48+(F48&lt;E48),"")</f>
        <v/>
      </c>
      <c r="H48" s="26">
        <f>IF(L48="Ready",24*(G48+F48-A48-E48),"")</f>
        <v/>
      </c>
      <c r="I48" s="8">
        <f>IF(L48&lt;&gt;"Ready","",IF(D48="","Unassigned",IF(COUNTIF(Setup!$A$2:$A$7,D48)&lt;&gt;1,"Unknown guard",IF(COUNTIFS(Availability!$A$2:$A$101,D48,Availability!$B$2:$B$101,"&lt;="&amp;(A48+E48),Availability!$C$2:$C$101,"&gt;="&amp;(G48+F48),Availability!$D$2:$D$101,"Ready")&gt;0,"Available","Outside availability"))))</f>
        <v/>
      </c>
      <c r="J48" s="26">
        <f>IF(H48="","",IF(I48="Available",H48,0))</f>
        <v/>
      </c>
      <c r="K48" s="26">
        <f>IF(H48="","",H48-J48)</f>
        <v/>
      </c>
      <c r="L48" s="8">
        <f>IFERROR(IF(COUNTA(A48:F48)=0,"",IF(AND(COUNT(A48,E48,F48)=3,A48=INT(A48),A48&gt;=1,A48&lt;=2958464,COUNTIF(Setup!$C$2:$C$4,B48)=1,C48&lt;&gt;"",E48&gt;=0,E48&lt;1,F48&gt;=0,F48&lt;1,E48&lt;&gt;F48,COUNTIFS($A$2:$A$101,A48,$B$2:$B$101,B48,$C$2:$C$101,C48)=1),"Ready","Review")),"Review")</f>
        <v/>
      </c>
    </row>
    <row r="49" ht="32" customHeight="1">
      <c r="A49" s="12" t="n"/>
      <c r="B49" s="13" t="n"/>
      <c r="C49" s="13" t="n"/>
      <c r="D49" s="13" t="n"/>
      <c r="E49" s="14" t="n"/>
      <c r="F49" s="14" t="n"/>
      <c r="G49" s="17">
        <f>IF(L49="Ready",A49+(F49&lt;E49),"")</f>
        <v/>
      </c>
      <c r="H49" s="27">
        <f>IF(L49="Ready",24*(G49+F49-A49-E49),"")</f>
        <v/>
      </c>
      <c r="I49" s="6">
        <f>IF(L49&lt;&gt;"Ready","",IF(D49="","Unassigned",IF(COUNTIF(Setup!$A$2:$A$7,D49)&lt;&gt;1,"Unknown guard",IF(COUNTIFS(Availability!$A$2:$A$101,D49,Availability!$B$2:$B$101,"&lt;="&amp;(A49+E49),Availability!$C$2:$C$101,"&gt;="&amp;(G49+F49),Availability!$D$2:$D$101,"Ready")&gt;0,"Available","Outside availability"))))</f>
        <v/>
      </c>
      <c r="J49" s="27">
        <f>IF(H49="","",IF(I49="Available",H49,0))</f>
        <v/>
      </c>
      <c r="K49" s="27">
        <f>IF(H49="","",H49-J49)</f>
        <v/>
      </c>
      <c r="L49" s="6">
        <f>IFERROR(IF(COUNTA(A49:F49)=0,"",IF(AND(COUNT(A49,E49,F49)=3,A49=INT(A49),A49&gt;=1,A49&lt;=2958464,COUNTIF(Setup!$C$2:$C$4,B49)=1,C49&lt;&gt;"",E49&gt;=0,E49&lt;1,F49&gt;=0,F49&lt;1,E49&lt;&gt;F49,COUNTIFS($A$2:$A$101,A49,$B$2:$B$101,B49,$C$2:$C$101,C49)=1),"Ready","Review")),"Review")</f>
        <v/>
      </c>
    </row>
    <row r="50" ht="32" customHeight="1">
      <c r="A50" s="12" t="n"/>
      <c r="B50" s="13" t="n"/>
      <c r="C50" s="13" t="n"/>
      <c r="D50" s="13" t="n"/>
      <c r="E50" s="14" t="n"/>
      <c r="F50" s="14" t="n"/>
      <c r="G50" s="15">
        <f>IF(L50="Ready",A50+(F50&lt;E50),"")</f>
        <v/>
      </c>
      <c r="H50" s="26">
        <f>IF(L50="Ready",24*(G50+F50-A50-E50),"")</f>
        <v/>
      </c>
      <c r="I50" s="8">
        <f>IF(L50&lt;&gt;"Ready","",IF(D50="","Unassigned",IF(COUNTIF(Setup!$A$2:$A$7,D50)&lt;&gt;1,"Unknown guard",IF(COUNTIFS(Availability!$A$2:$A$101,D50,Availability!$B$2:$B$101,"&lt;="&amp;(A50+E50),Availability!$C$2:$C$101,"&gt;="&amp;(G50+F50),Availability!$D$2:$D$101,"Ready")&gt;0,"Available","Outside availability"))))</f>
        <v/>
      </c>
      <c r="J50" s="26">
        <f>IF(H50="","",IF(I50="Available",H50,0))</f>
        <v/>
      </c>
      <c r="K50" s="26">
        <f>IF(H50="","",H50-J50)</f>
        <v/>
      </c>
      <c r="L50" s="8">
        <f>IFERROR(IF(COUNTA(A50:F50)=0,"",IF(AND(COUNT(A50,E50,F50)=3,A50=INT(A50),A50&gt;=1,A50&lt;=2958464,COUNTIF(Setup!$C$2:$C$4,B50)=1,C50&lt;&gt;"",E50&gt;=0,E50&lt;1,F50&gt;=0,F50&lt;1,E50&lt;&gt;F50,COUNTIFS($A$2:$A$101,A50,$B$2:$B$101,B50,$C$2:$C$101,C50)=1),"Ready","Review")),"Review")</f>
        <v/>
      </c>
    </row>
    <row r="51" ht="32" customHeight="1">
      <c r="A51" s="12" t="n"/>
      <c r="B51" s="13" t="n"/>
      <c r="C51" s="13" t="n"/>
      <c r="D51" s="13" t="n"/>
      <c r="E51" s="14" t="n"/>
      <c r="F51" s="14" t="n"/>
      <c r="G51" s="17">
        <f>IF(L51="Ready",A51+(F51&lt;E51),"")</f>
        <v/>
      </c>
      <c r="H51" s="27">
        <f>IF(L51="Ready",24*(G51+F51-A51-E51),"")</f>
        <v/>
      </c>
      <c r="I51" s="6">
        <f>IF(L51&lt;&gt;"Ready","",IF(D51="","Unassigned",IF(COUNTIF(Setup!$A$2:$A$7,D51)&lt;&gt;1,"Unknown guard",IF(COUNTIFS(Availability!$A$2:$A$101,D51,Availability!$B$2:$B$101,"&lt;="&amp;(A51+E51),Availability!$C$2:$C$101,"&gt;="&amp;(G51+F51),Availability!$D$2:$D$101,"Ready")&gt;0,"Available","Outside availability"))))</f>
        <v/>
      </c>
      <c r="J51" s="27">
        <f>IF(H51="","",IF(I51="Available",H51,0))</f>
        <v/>
      </c>
      <c r="K51" s="27">
        <f>IF(H51="","",H51-J51)</f>
        <v/>
      </c>
      <c r="L51" s="6">
        <f>IFERROR(IF(COUNTA(A51:F51)=0,"",IF(AND(COUNT(A51,E51,F51)=3,A51=INT(A51),A51&gt;=1,A51&lt;=2958464,COUNTIF(Setup!$C$2:$C$4,B51)=1,C51&lt;&gt;"",E51&gt;=0,E51&lt;1,F51&gt;=0,F51&lt;1,E51&lt;&gt;F51,COUNTIFS($A$2:$A$101,A51,$B$2:$B$101,B51,$C$2:$C$101,C51)=1),"Ready","Review")),"Review")</f>
        <v/>
      </c>
    </row>
    <row r="52" ht="32" customHeight="1">
      <c r="A52" s="12" t="n"/>
      <c r="B52" s="13" t="n"/>
      <c r="C52" s="13" t="n"/>
      <c r="D52" s="13" t="n"/>
      <c r="E52" s="14" t="n"/>
      <c r="F52" s="14" t="n"/>
      <c r="G52" s="15">
        <f>IF(L52="Ready",A52+(F52&lt;E52),"")</f>
        <v/>
      </c>
      <c r="H52" s="26">
        <f>IF(L52="Ready",24*(G52+F52-A52-E52),"")</f>
        <v/>
      </c>
      <c r="I52" s="8">
        <f>IF(L52&lt;&gt;"Ready","",IF(D52="","Unassigned",IF(COUNTIF(Setup!$A$2:$A$7,D52)&lt;&gt;1,"Unknown guard",IF(COUNTIFS(Availability!$A$2:$A$101,D52,Availability!$B$2:$B$101,"&lt;="&amp;(A52+E52),Availability!$C$2:$C$101,"&gt;="&amp;(G52+F52),Availability!$D$2:$D$101,"Ready")&gt;0,"Available","Outside availability"))))</f>
        <v/>
      </c>
      <c r="J52" s="26">
        <f>IF(H52="","",IF(I52="Available",H52,0))</f>
        <v/>
      </c>
      <c r="K52" s="26">
        <f>IF(H52="","",H52-J52)</f>
        <v/>
      </c>
      <c r="L52" s="8">
        <f>IFERROR(IF(COUNTA(A52:F52)=0,"",IF(AND(COUNT(A52,E52,F52)=3,A52=INT(A52),A52&gt;=1,A52&lt;=2958464,COUNTIF(Setup!$C$2:$C$4,B52)=1,C52&lt;&gt;"",E52&gt;=0,E52&lt;1,F52&gt;=0,F52&lt;1,E52&lt;&gt;F52,COUNTIFS($A$2:$A$101,A52,$B$2:$B$101,B52,$C$2:$C$101,C52)=1),"Ready","Review")),"Review")</f>
        <v/>
      </c>
    </row>
    <row r="53" ht="32" customHeight="1">
      <c r="A53" s="12" t="n"/>
      <c r="B53" s="13" t="n"/>
      <c r="C53" s="13" t="n"/>
      <c r="D53" s="13" t="n"/>
      <c r="E53" s="14" t="n"/>
      <c r="F53" s="14" t="n"/>
      <c r="G53" s="17">
        <f>IF(L53="Ready",A53+(F53&lt;E53),"")</f>
        <v/>
      </c>
      <c r="H53" s="27">
        <f>IF(L53="Ready",24*(G53+F53-A53-E53),"")</f>
        <v/>
      </c>
      <c r="I53" s="6">
        <f>IF(L53&lt;&gt;"Ready","",IF(D53="","Unassigned",IF(COUNTIF(Setup!$A$2:$A$7,D53)&lt;&gt;1,"Unknown guard",IF(COUNTIFS(Availability!$A$2:$A$101,D53,Availability!$B$2:$B$101,"&lt;="&amp;(A53+E53),Availability!$C$2:$C$101,"&gt;="&amp;(G53+F53),Availability!$D$2:$D$101,"Ready")&gt;0,"Available","Outside availability"))))</f>
        <v/>
      </c>
      <c r="J53" s="27">
        <f>IF(H53="","",IF(I53="Available",H53,0))</f>
        <v/>
      </c>
      <c r="K53" s="27">
        <f>IF(H53="","",H53-J53)</f>
        <v/>
      </c>
      <c r="L53" s="6">
        <f>IFERROR(IF(COUNTA(A53:F53)=0,"",IF(AND(COUNT(A53,E53,F53)=3,A53=INT(A53),A53&gt;=1,A53&lt;=2958464,COUNTIF(Setup!$C$2:$C$4,B53)=1,C53&lt;&gt;"",E53&gt;=0,E53&lt;1,F53&gt;=0,F53&lt;1,E53&lt;&gt;F53,COUNTIFS($A$2:$A$101,A53,$B$2:$B$101,B53,$C$2:$C$101,C53)=1),"Ready","Review")),"Review")</f>
        <v/>
      </c>
    </row>
    <row r="54" ht="32" customHeight="1">
      <c r="A54" s="12" t="n"/>
      <c r="B54" s="13" t="n"/>
      <c r="C54" s="13" t="n"/>
      <c r="D54" s="13" t="n"/>
      <c r="E54" s="14" t="n"/>
      <c r="F54" s="14" t="n"/>
      <c r="G54" s="15">
        <f>IF(L54="Ready",A54+(F54&lt;E54),"")</f>
        <v/>
      </c>
      <c r="H54" s="26">
        <f>IF(L54="Ready",24*(G54+F54-A54-E54),"")</f>
        <v/>
      </c>
      <c r="I54" s="8">
        <f>IF(L54&lt;&gt;"Ready","",IF(D54="","Unassigned",IF(COUNTIF(Setup!$A$2:$A$7,D54)&lt;&gt;1,"Unknown guard",IF(COUNTIFS(Availability!$A$2:$A$101,D54,Availability!$B$2:$B$101,"&lt;="&amp;(A54+E54),Availability!$C$2:$C$101,"&gt;="&amp;(G54+F54),Availability!$D$2:$D$101,"Ready")&gt;0,"Available","Outside availability"))))</f>
        <v/>
      </c>
      <c r="J54" s="26">
        <f>IF(H54="","",IF(I54="Available",H54,0))</f>
        <v/>
      </c>
      <c r="K54" s="26">
        <f>IF(H54="","",H54-J54)</f>
        <v/>
      </c>
      <c r="L54" s="8">
        <f>IFERROR(IF(COUNTA(A54:F54)=0,"",IF(AND(COUNT(A54,E54,F54)=3,A54=INT(A54),A54&gt;=1,A54&lt;=2958464,COUNTIF(Setup!$C$2:$C$4,B54)=1,C54&lt;&gt;"",E54&gt;=0,E54&lt;1,F54&gt;=0,F54&lt;1,E54&lt;&gt;F54,COUNTIFS($A$2:$A$101,A54,$B$2:$B$101,B54,$C$2:$C$101,C54)=1),"Ready","Review")),"Review")</f>
        <v/>
      </c>
    </row>
    <row r="55" ht="32" customHeight="1">
      <c r="A55" s="12" t="n"/>
      <c r="B55" s="13" t="n"/>
      <c r="C55" s="13" t="n"/>
      <c r="D55" s="13" t="n"/>
      <c r="E55" s="14" t="n"/>
      <c r="F55" s="14" t="n"/>
      <c r="G55" s="17">
        <f>IF(L55="Ready",A55+(F55&lt;E55),"")</f>
        <v/>
      </c>
      <c r="H55" s="27">
        <f>IF(L55="Ready",24*(G55+F55-A55-E55),"")</f>
        <v/>
      </c>
      <c r="I55" s="6">
        <f>IF(L55&lt;&gt;"Ready","",IF(D55="","Unassigned",IF(COUNTIF(Setup!$A$2:$A$7,D55)&lt;&gt;1,"Unknown guard",IF(COUNTIFS(Availability!$A$2:$A$101,D55,Availability!$B$2:$B$101,"&lt;="&amp;(A55+E55),Availability!$C$2:$C$101,"&gt;="&amp;(G55+F55),Availability!$D$2:$D$101,"Ready")&gt;0,"Available","Outside availability"))))</f>
        <v/>
      </c>
      <c r="J55" s="27">
        <f>IF(H55="","",IF(I55="Available",H55,0))</f>
        <v/>
      </c>
      <c r="K55" s="27">
        <f>IF(H55="","",H55-J55)</f>
        <v/>
      </c>
      <c r="L55" s="6">
        <f>IFERROR(IF(COUNTA(A55:F55)=0,"",IF(AND(COUNT(A55,E55,F55)=3,A55=INT(A55),A55&gt;=1,A55&lt;=2958464,COUNTIF(Setup!$C$2:$C$4,B55)=1,C55&lt;&gt;"",E55&gt;=0,E55&lt;1,F55&gt;=0,F55&lt;1,E55&lt;&gt;F55,COUNTIFS($A$2:$A$101,A55,$B$2:$B$101,B55,$C$2:$C$101,C55)=1),"Ready","Review")),"Review")</f>
        <v/>
      </c>
    </row>
    <row r="56" ht="32" customHeight="1">
      <c r="A56" s="12" t="n"/>
      <c r="B56" s="13" t="n"/>
      <c r="C56" s="13" t="n"/>
      <c r="D56" s="13" t="n"/>
      <c r="E56" s="14" t="n"/>
      <c r="F56" s="14" t="n"/>
      <c r="G56" s="15">
        <f>IF(L56="Ready",A56+(F56&lt;E56),"")</f>
        <v/>
      </c>
      <c r="H56" s="26">
        <f>IF(L56="Ready",24*(G56+F56-A56-E56),"")</f>
        <v/>
      </c>
      <c r="I56" s="8">
        <f>IF(L56&lt;&gt;"Ready","",IF(D56="","Unassigned",IF(COUNTIF(Setup!$A$2:$A$7,D56)&lt;&gt;1,"Unknown guard",IF(COUNTIFS(Availability!$A$2:$A$101,D56,Availability!$B$2:$B$101,"&lt;="&amp;(A56+E56),Availability!$C$2:$C$101,"&gt;="&amp;(G56+F56),Availability!$D$2:$D$101,"Ready")&gt;0,"Available","Outside availability"))))</f>
        <v/>
      </c>
      <c r="J56" s="26">
        <f>IF(H56="","",IF(I56="Available",H56,0))</f>
        <v/>
      </c>
      <c r="K56" s="26">
        <f>IF(H56="","",H56-J56)</f>
        <v/>
      </c>
      <c r="L56" s="8">
        <f>IFERROR(IF(COUNTA(A56:F56)=0,"",IF(AND(COUNT(A56,E56,F56)=3,A56=INT(A56),A56&gt;=1,A56&lt;=2958464,COUNTIF(Setup!$C$2:$C$4,B56)=1,C56&lt;&gt;"",E56&gt;=0,E56&lt;1,F56&gt;=0,F56&lt;1,E56&lt;&gt;F56,COUNTIFS($A$2:$A$101,A56,$B$2:$B$101,B56,$C$2:$C$101,C56)=1),"Ready","Review")),"Review")</f>
        <v/>
      </c>
    </row>
    <row r="57" ht="32" customHeight="1">
      <c r="A57" s="12" t="n"/>
      <c r="B57" s="13" t="n"/>
      <c r="C57" s="13" t="n"/>
      <c r="D57" s="13" t="n"/>
      <c r="E57" s="14" t="n"/>
      <c r="F57" s="14" t="n"/>
      <c r="G57" s="17">
        <f>IF(L57="Ready",A57+(F57&lt;E57),"")</f>
        <v/>
      </c>
      <c r="H57" s="27">
        <f>IF(L57="Ready",24*(G57+F57-A57-E57),"")</f>
        <v/>
      </c>
      <c r="I57" s="6">
        <f>IF(L57&lt;&gt;"Ready","",IF(D57="","Unassigned",IF(COUNTIF(Setup!$A$2:$A$7,D57)&lt;&gt;1,"Unknown guard",IF(COUNTIFS(Availability!$A$2:$A$101,D57,Availability!$B$2:$B$101,"&lt;="&amp;(A57+E57),Availability!$C$2:$C$101,"&gt;="&amp;(G57+F57),Availability!$D$2:$D$101,"Ready")&gt;0,"Available","Outside availability"))))</f>
        <v/>
      </c>
      <c r="J57" s="27">
        <f>IF(H57="","",IF(I57="Available",H57,0))</f>
        <v/>
      </c>
      <c r="K57" s="27">
        <f>IF(H57="","",H57-J57)</f>
        <v/>
      </c>
      <c r="L57" s="6">
        <f>IFERROR(IF(COUNTA(A57:F57)=0,"",IF(AND(COUNT(A57,E57,F57)=3,A57=INT(A57),A57&gt;=1,A57&lt;=2958464,COUNTIF(Setup!$C$2:$C$4,B57)=1,C57&lt;&gt;"",E57&gt;=0,E57&lt;1,F57&gt;=0,F57&lt;1,E57&lt;&gt;F57,COUNTIFS($A$2:$A$101,A57,$B$2:$B$101,B57,$C$2:$C$101,C57)=1),"Ready","Review")),"Review")</f>
        <v/>
      </c>
    </row>
    <row r="58" ht="32" customHeight="1">
      <c r="A58" s="12" t="n"/>
      <c r="B58" s="13" t="n"/>
      <c r="C58" s="13" t="n"/>
      <c r="D58" s="13" t="n"/>
      <c r="E58" s="14" t="n"/>
      <c r="F58" s="14" t="n"/>
      <c r="G58" s="15">
        <f>IF(L58="Ready",A58+(F58&lt;E58),"")</f>
        <v/>
      </c>
      <c r="H58" s="26">
        <f>IF(L58="Ready",24*(G58+F58-A58-E58),"")</f>
        <v/>
      </c>
      <c r="I58" s="8">
        <f>IF(L58&lt;&gt;"Ready","",IF(D58="","Unassigned",IF(COUNTIF(Setup!$A$2:$A$7,D58)&lt;&gt;1,"Unknown guard",IF(COUNTIFS(Availability!$A$2:$A$101,D58,Availability!$B$2:$B$101,"&lt;="&amp;(A58+E58),Availability!$C$2:$C$101,"&gt;="&amp;(G58+F58),Availability!$D$2:$D$101,"Ready")&gt;0,"Available","Outside availability"))))</f>
        <v/>
      </c>
      <c r="J58" s="26">
        <f>IF(H58="","",IF(I58="Available",H58,0))</f>
        <v/>
      </c>
      <c r="K58" s="26">
        <f>IF(H58="","",H58-J58)</f>
        <v/>
      </c>
      <c r="L58" s="8">
        <f>IFERROR(IF(COUNTA(A58:F58)=0,"",IF(AND(COUNT(A58,E58,F58)=3,A58=INT(A58),A58&gt;=1,A58&lt;=2958464,COUNTIF(Setup!$C$2:$C$4,B58)=1,C58&lt;&gt;"",E58&gt;=0,E58&lt;1,F58&gt;=0,F58&lt;1,E58&lt;&gt;F58,COUNTIFS($A$2:$A$101,A58,$B$2:$B$101,B58,$C$2:$C$101,C58)=1),"Ready","Review")),"Review")</f>
        <v/>
      </c>
    </row>
    <row r="59" ht="32" customHeight="1">
      <c r="A59" s="12" t="n"/>
      <c r="B59" s="13" t="n"/>
      <c r="C59" s="13" t="n"/>
      <c r="D59" s="13" t="n"/>
      <c r="E59" s="14" t="n"/>
      <c r="F59" s="14" t="n"/>
      <c r="G59" s="17">
        <f>IF(L59="Ready",A59+(F59&lt;E59),"")</f>
        <v/>
      </c>
      <c r="H59" s="27">
        <f>IF(L59="Ready",24*(G59+F59-A59-E59),"")</f>
        <v/>
      </c>
      <c r="I59" s="6">
        <f>IF(L59&lt;&gt;"Ready","",IF(D59="","Unassigned",IF(COUNTIF(Setup!$A$2:$A$7,D59)&lt;&gt;1,"Unknown guard",IF(COUNTIFS(Availability!$A$2:$A$101,D59,Availability!$B$2:$B$101,"&lt;="&amp;(A59+E59),Availability!$C$2:$C$101,"&gt;="&amp;(G59+F59),Availability!$D$2:$D$101,"Ready")&gt;0,"Available","Outside availability"))))</f>
        <v/>
      </c>
      <c r="J59" s="27">
        <f>IF(H59="","",IF(I59="Available",H59,0))</f>
        <v/>
      </c>
      <c r="K59" s="27">
        <f>IF(H59="","",H59-J59)</f>
        <v/>
      </c>
      <c r="L59" s="6">
        <f>IFERROR(IF(COUNTA(A59:F59)=0,"",IF(AND(COUNT(A59,E59,F59)=3,A59=INT(A59),A59&gt;=1,A59&lt;=2958464,COUNTIF(Setup!$C$2:$C$4,B59)=1,C59&lt;&gt;"",E59&gt;=0,E59&lt;1,F59&gt;=0,F59&lt;1,E59&lt;&gt;F59,COUNTIFS($A$2:$A$101,A59,$B$2:$B$101,B59,$C$2:$C$101,C59)=1),"Ready","Review")),"Review")</f>
        <v/>
      </c>
    </row>
    <row r="60" ht="32" customHeight="1">
      <c r="A60" s="12" t="n"/>
      <c r="B60" s="13" t="n"/>
      <c r="C60" s="13" t="n"/>
      <c r="D60" s="13" t="n"/>
      <c r="E60" s="14" t="n"/>
      <c r="F60" s="14" t="n"/>
      <c r="G60" s="15">
        <f>IF(L60="Ready",A60+(F60&lt;E60),"")</f>
        <v/>
      </c>
      <c r="H60" s="26">
        <f>IF(L60="Ready",24*(G60+F60-A60-E60),"")</f>
        <v/>
      </c>
      <c r="I60" s="8">
        <f>IF(L60&lt;&gt;"Ready","",IF(D60="","Unassigned",IF(COUNTIF(Setup!$A$2:$A$7,D60)&lt;&gt;1,"Unknown guard",IF(COUNTIFS(Availability!$A$2:$A$101,D60,Availability!$B$2:$B$101,"&lt;="&amp;(A60+E60),Availability!$C$2:$C$101,"&gt;="&amp;(G60+F60),Availability!$D$2:$D$101,"Ready")&gt;0,"Available","Outside availability"))))</f>
        <v/>
      </c>
      <c r="J60" s="26">
        <f>IF(H60="","",IF(I60="Available",H60,0))</f>
        <v/>
      </c>
      <c r="K60" s="26">
        <f>IF(H60="","",H60-J60)</f>
        <v/>
      </c>
      <c r="L60" s="8">
        <f>IFERROR(IF(COUNTA(A60:F60)=0,"",IF(AND(COUNT(A60,E60,F60)=3,A60=INT(A60),A60&gt;=1,A60&lt;=2958464,COUNTIF(Setup!$C$2:$C$4,B60)=1,C60&lt;&gt;"",E60&gt;=0,E60&lt;1,F60&gt;=0,F60&lt;1,E60&lt;&gt;F60,COUNTIFS($A$2:$A$101,A60,$B$2:$B$101,B60,$C$2:$C$101,C60)=1),"Ready","Review")),"Review")</f>
        <v/>
      </c>
    </row>
    <row r="61" ht="32" customHeight="1">
      <c r="A61" s="12" t="n"/>
      <c r="B61" s="13" t="n"/>
      <c r="C61" s="13" t="n"/>
      <c r="D61" s="13" t="n"/>
      <c r="E61" s="14" t="n"/>
      <c r="F61" s="14" t="n"/>
      <c r="G61" s="17">
        <f>IF(L61="Ready",A61+(F61&lt;E61),"")</f>
        <v/>
      </c>
      <c r="H61" s="27">
        <f>IF(L61="Ready",24*(G61+F61-A61-E61),"")</f>
        <v/>
      </c>
      <c r="I61" s="6">
        <f>IF(L61&lt;&gt;"Ready","",IF(D61="","Unassigned",IF(COUNTIF(Setup!$A$2:$A$7,D61)&lt;&gt;1,"Unknown guard",IF(COUNTIFS(Availability!$A$2:$A$101,D61,Availability!$B$2:$B$101,"&lt;="&amp;(A61+E61),Availability!$C$2:$C$101,"&gt;="&amp;(G61+F61),Availability!$D$2:$D$101,"Ready")&gt;0,"Available","Outside availability"))))</f>
        <v/>
      </c>
      <c r="J61" s="27">
        <f>IF(H61="","",IF(I61="Available",H61,0))</f>
        <v/>
      </c>
      <c r="K61" s="27">
        <f>IF(H61="","",H61-J61)</f>
        <v/>
      </c>
      <c r="L61" s="6">
        <f>IFERROR(IF(COUNTA(A61:F61)=0,"",IF(AND(COUNT(A61,E61,F61)=3,A61=INT(A61),A61&gt;=1,A61&lt;=2958464,COUNTIF(Setup!$C$2:$C$4,B61)=1,C61&lt;&gt;"",E61&gt;=0,E61&lt;1,F61&gt;=0,F61&lt;1,E61&lt;&gt;F61,COUNTIFS($A$2:$A$101,A61,$B$2:$B$101,B61,$C$2:$C$101,C61)=1),"Ready","Review")),"Review")</f>
        <v/>
      </c>
    </row>
    <row r="62" ht="32" customHeight="1">
      <c r="A62" s="12" t="n"/>
      <c r="B62" s="13" t="n"/>
      <c r="C62" s="13" t="n"/>
      <c r="D62" s="13" t="n"/>
      <c r="E62" s="14" t="n"/>
      <c r="F62" s="14" t="n"/>
      <c r="G62" s="15">
        <f>IF(L62="Ready",A62+(F62&lt;E62),"")</f>
        <v/>
      </c>
      <c r="H62" s="26">
        <f>IF(L62="Ready",24*(G62+F62-A62-E62),"")</f>
        <v/>
      </c>
      <c r="I62" s="8">
        <f>IF(L62&lt;&gt;"Ready","",IF(D62="","Unassigned",IF(COUNTIF(Setup!$A$2:$A$7,D62)&lt;&gt;1,"Unknown guard",IF(COUNTIFS(Availability!$A$2:$A$101,D62,Availability!$B$2:$B$101,"&lt;="&amp;(A62+E62),Availability!$C$2:$C$101,"&gt;="&amp;(G62+F62),Availability!$D$2:$D$101,"Ready")&gt;0,"Available","Outside availability"))))</f>
        <v/>
      </c>
      <c r="J62" s="26">
        <f>IF(H62="","",IF(I62="Available",H62,0))</f>
        <v/>
      </c>
      <c r="K62" s="26">
        <f>IF(H62="","",H62-J62)</f>
        <v/>
      </c>
      <c r="L62" s="8">
        <f>IFERROR(IF(COUNTA(A62:F62)=0,"",IF(AND(COUNT(A62,E62,F62)=3,A62=INT(A62),A62&gt;=1,A62&lt;=2958464,COUNTIF(Setup!$C$2:$C$4,B62)=1,C62&lt;&gt;"",E62&gt;=0,E62&lt;1,F62&gt;=0,F62&lt;1,E62&lt;&gt;F62,COUNTIFS($A$2:$A$101,A62,$B$2:$B$101,B62,$C$2:$C$101,C62)=1),"Ready","Review")),"Review")</f>
        <v/>
      </c>
    </row>
    <row r="63" ht="32" customHeight="1">
      <c r="A63" s="12" t="n"/>
      <c r="B63" s="13" t="n"/>
      <c r="C63" s="13" t="n"/>
      <c r="D63" s="13" t="n"/>
      <c r="E63" s="14" t="n"/>
      <c r="F63" s="14" t="n"/>
      <c r="G63" s="17">
        <f>IF(L63="Ready",A63+(F63&lt;E63),"")</f>
        <v/>
      </c>
      <c r="H63" s="27">
        <f>IF(L63="Ready",24*(G63+F63-A63-E63),"")</f>
        <v/>
      </c>
      <c r="I63" s="6">
        <f>IF(L63&lt;&gt;"Ready","",IF(D63="","Unassigned",IF(COUNTIF(Setup!$A$2:$A$7,D63)&lt;&gt;1,"Unknown guard",IF(COUNTIFS(Availability!$A$2:$A$101,D63,Availability!$B$2:$B$101,"&lt;="&amp;(A63+E63),Availability!$C$2:$C$101,"&gt;="&amp;(G63+F63),Availability!$D$2:$D$101,"Ready")&gt;0,"Available","Outside availability"))))</f>
        <v/>
      </c>
      <c r="J63" s="27">
        <f>IF(H63="","",IF(I63="Available",H63,0))</f>
        <v/>
      </c>
      <c r="K63" s="27">
        <f>IF(H63="","",H63-J63)</f>
        <v/>
      </c>
      <c r="L63" s="6">
        <f>IFERROR(IF(COUNTA(A63:F63)=0,"",IF(AND(COUNT(A63,E63,F63)=3,A63=INT(A63),A63&gt;=1,A63&lt;=2958464,COUNTIF(Setup!$C$2:$C$4,B63)=1,C63&lt;&gt;"",E63&gt;=0,E63&lt;1,F63&gt;=0,F63&lt;1,E63&lt;&gt;F63,COUNTIFS($A$2:$A$101,A63,$B$2:$B$101,B63,$C$2:$C$101,C63)=1),"Ready","Review")),"Review")</f>
        <v/>
      </c>
    </row>
    <row r="64" ht="32" customHeight="1">
      <c r="A64" s="12" t="n"/>
      <c r="B64" s="13" t="n"/>
      <c r="C64" s="13" t="n"/>
      <c r="D64" s="13" t="n"/>
      <c r="E64" s="14" t="n"/>
      <c r="F64" s="14" t="n"/>
      <c r="G64" s="15">
        <f>IF(L64="Ready",A64+(F64&lt;E64),"")</f>
        <v/>
      </c>
      <c r="H64" s="26">
        <f>IF(L64="Ready",24*(G64+F64-A64-E64),"")</f>
        <v/>
      </c>
      <c r="I64" s="8">
        <f>IF(L64&lt;&gt;"Ready","",IF(D64="","Unassigned",IF(COUNTIF(Setup!$A$2:$A$7,D64)&lt;&gt;1,"Unknown guard",IF(COUNTIFS(Availability!$A$2:$A$101,D64,Availability!$B$2:$B$101,"&lt;="&amp;(A64+E64),Availability!$C$2:$C$101,"&gt;="&amp;(G64+F64),Availability!$D$2:$D$101,"Ready")&gt;0,"Available","Outside availability"))))</f>
        <v/>
      </c>
      <c r="J64" s="26">
        <f>IF(H64="","",IF(I64="Available",H64,0))</f>
        <v/>
      </c>
      <c r="K64" s="26">
        <f>IF(H64="","",H64-J64)</f>
        <v/>
      </c>
      <c r="L64" s="8">
        <f>IFERROR(IF(COUNTA(A64:F64)=0,"",IF(AND(COUNT(A64,E64,F64)=3,A64=INT(A64),A64&gt;=1,A64&lt;=2958464,COUNTIF(Setup!$C$2:$C$4,B64)=1,C64&lt;&gt;"",E64&gt;=0,E64&lt;1,F64&gt;=0,F64&lt;1,E64&lt;&gt;F64,COUNTIFS($A$2:$A$101,A64,$B$2:$B$101,B64,$C$2:$C$101,C64)=1),"Ready","Review")),"Review")</f>
        <v/>
      </c>
    </row>
    <row r="65" ht="32" customHeight="1">
      <c r="A65" s="12" t="n"/>
      <c r="B65" s="13" t="n"/>
      <c r="C65" s="13" t="n"/>
      <c r="D65" s="13" t="n"/>
      <c r="E65" s="14" t="n"/>
      <c r="F65" s="14" t="n"/>
      <c r="G65" s="17">
        <f>IF(L65="Ready",A65+(F65&lt;E65),"")</f>
        <v/>
      </c>
      <c r="H65" s="27">
        <f>IF(L65="Ready",24*(G65+F65-A65-E65),"")</f>
        <v/>
      </c>
      <c r="I65" s="6">
        <f>IF(L65&lt;&gt;"Ready","",IF(D65="","Unassigned",IF(COUNTIF(Setup!$A$2:$A$7,D65)&lt;&gt;1,"Unknown guard",IF(COUNTIFS(Availability!$A$2:$A$101,D65,Availability!$B$2:$B$101,"&lt;="&amp;(A65+E65),Availability!$C$2:$C$101,"&gt;="&amp;(G65+F65),Availability!$D$2:$D$101,"Ready")&gt;0,"Available","Outside availability"))))</f>
        <v/>
      </c>
      <c r="J65" s="27">
        <f>IF(H65="","",IF(I65="Available",H65,0))</f>
        <v/>
      </c>
      <c r="K65" s="27">
        <f>IF(H65="","",H65-J65)</f>
        <v/>
      </c>
      <c r="L65" s="6">
        <f>IFERROR(IF(COUNTA(A65:F65)=0,"",IF(AND(COUNT(A65,E65,F65)=3,A65=INT(A65),A65&gt;=1,A65&lt;=2958464,COUNTIF(Setup!$C$2:$C$4,B65)=1,C65&lt;&gt;"",E65&gt;=0,E65&lt;1,F65&gt;=0,F65&lt;1,E65&lt;&gt;F65,COUNTIFS($A$2:$A$101,A65,$B$2:$B$101,B65,$C$2:$C$101,C65)=1),"Ready","Review")),"Review")</f>
        <v/>
      </c>
    </row>
    <row r="66" ht="32" customHeight="1">
      <c r="A66" s="12" t="n"/>
      <c r="B66" s="13" t="n"/>
      <c r="C66" s="13" t="n"/>
      <c r="D66" s="13" t="n"/>
      <c r="E66" s="14" t="n"/>
      <c r="F66" s="14" t="n"/>
      <c r="G66" s="15">
        <f>IF(L66="Ready",A66+(F66&lt;E66),"")</f>
        <v/>
      </c>
      <c r="H66" s="26">
        <f>IF(L66="Ready",24*(G66+F66-A66-E66),"")</f>
        <v/>
      </c>
      <c r="I66" s="8">
        <f>IF(L66&lt;&gt;"Ready","",IF(D66="","Unassigned",IF(COUNTIF(Setup!$A$2:$A$7,D66)&lt;&gt;1,"Unknown guard",IF(COUNTIFS(Availability!$A$2:$A$101,D66,Availability!$B$2:$B$101,"&lt;="&amp;(A66+E66),Availability!$C$2:$C$101,"&gt;="&amp;(G66+F66),Availability!$D$2:$D$101,"Ready")&gt;0,"Available","Outside availability"))))</f>
        <v/>
      </c>
      <c r="J66" s="26">
        <f>IF(H66="","",IF(I66="Available",H66,0))</f>
        <v/>
      </c>
      <c r="K66" s="26">
        <f>IF(H66="","",H66-J66)</f>
        <v/>
      </c>
      <c r="L66" s="8">
        <f>IFERROR(IF(COUNTA(A66:F66)=0,"",IF(AND(COUNT(A66,E66,F66)=3,A66=INT(A66),A66&gt;=1,A66&lt;=2958464,COUNTIF(Setup!$C$2:$C$4,B66)=1,C66&lt;&gt;"",E66&gt;=0,E66&lt;1,F66&gt;=0,F66&lt;1,E66&lt;&gt;F66,COUNTIFS($A$2:$A$101,A66,$B$2:$B$101,B66,$C$2:$C$101,C66)=1),"Ready","Review")),"Review")</f>
        <v/>
      </c>
    </row>
    <row r="67" ht="32" customHeight="1">
      <c r="A67" s="12" t="n"/>
      <c r="B67" s="13" t="n"/>
      <c r="C67" s="13" t="n"/>
      <c r="D67" s="13" t="n"/>
      <c r="E67" s="14" t="n"/>
      <c r="F67" s="14" t="n"/>
      <c r="G67" s="17">
        <f>IF(L67="Ready",A67+(F67&lt;E67),"")</f>
        <v/>
      </c>
      <c r="H67" s="27">
        <f>IF(L67="Ready",24*(G67+F67-A67-E67),"")</f>
        <v/>
      </c>
      <c r="I67" s="6">
        <f>IF(L67&lt;&gt;"Ready","",IF(D67="","Unassigned",IF(COUNTIF(Setup!$A$2:$A$7,D67)&lt;&gt;1,"Unknown guard",IF(COUNTIFS(Availability!$A$2:$A$101,D67,Availability!$B$2:$B$101,"&lt;="&amp;(A67+E67),Availability!$C$2:$C$101,"&gt;="&amp;(G67+F67),Availability!$D$2:$D$101,"Ready")&gt;0,"Available","Outside availability"))))</f>
        <v/>
      </c>
      <c r="J67" s="27">
        <f>IF(H67="","",IF(I67="Available",H67,0))</f>
        <v/>
      </c>
      <c r="K67" s="27">
        <f>IF(H67="","",H67-J67)</f>
        <v/>
      </c>
      <c r="L67" s="6">
        <f>IFERROR(IF(COUNTA(A67:F67)=0,"",IF(AND(COUNT(A67,E67,F67)=3,A67=INT(A67),A67&gt;=1,A67&lt;=2958464,COUNTIF(Setup!$C$2:$C$4,B67)=1,C67&lt;&gt;"",E67&gt;=0,E67&lt;1,F67&gt;=0,F67&lt;1,E67&lt;&gt;F67,COUNTIFS($A$2:$A$101,A67,$B$2:$B$101,B67,$C$2:$C$101,C67)=1),"Ready","Review")),"Review")</f>
        <v/>
      </c>
    </row>
    <row r="68" ht="32" customHeight="1">
      <c r="A68" s="12" t="n"/>
      <c r="B68" s="13" t="n"/>
      <c r="C68" s="13" t="n"/>
      <c r="D68" s="13" t="n"/>
      <c r="E68" s="14" t="n"/>
      <c r="F68" s="14" t="n"/>
      <c r="G68" s="15">
        <f>IF(L68="Ready",A68+(F68&lt;E68),"")</f>
        <v/>
      </c>
      <c r="H68" s="26">
        <f>IF(L68="Ready",24*(G68+F68-A68-E68),"")</f>
        <v/>
      </c>
      <c r="I68" s="8">
        <f>IF(L68&lt;&gt;"Ready","",IF(D68="","Unassigned",IF(COUNTIF(Setup!$A$2:$A$7,D68)&lt;&gt;1,"Unknown guard",IF(COUNTIFS(Availability!$A$2:$A$101,D68,Availability!$B$2:$B$101,"&lt;="&amp;(A68+E68),Availability!$C$2:$C$101,"&gt;="&amp;(G68+F68),Availability!$D$2:$D$101,"Ready")&gt;0,"Available","Outside availability"))))</f>
        <v/>
      </c>
      <c r="J68" s="26">
        <f>IF(H68="","",IF(I68="Available",H68,0))</f>
        <v/>
      </c>
      <c r="K68" s="26">
        <f>IF(H68="","",H68-J68)</f>
        <v/>
      </c>
      <c r="L68" s="8">
        <f>IFERROR(IF(COUNTA(A68:F68)=0,"",IF(AND(COUNT(A68,E68,F68)=3,A68=INT(A68),A68&gt;=1,A68&lt;=2958464,COUNTIF(Setup!$C$2:$C$4,B68)=1,C68&lt;&gt;"",E68&gt;=0,E68&lt;1,F68&gt;=0,F68&lt;1,E68&lt;&gt;F68,COUNTIFS($A$2:$A$101,A68,$B$2:$B$101,B68,$C$2:$C$101,C68)=1),"Ready","Review")),"Review")</f>
        <v/>
      </c>
    </row>
    <row r="69" ht="32" customHeight="1">
      <c r="A69" s="12" t="n"/>
      <c r="B69" s="13" t="n"/>
      <c r="C69" s="13" t="n"/>
      <c r="D69" s="13" t="n"/>
      <c r="E69" s="14" t="n"/>
      <c r="F69" s="14" t="n"/>
      <c r="G69" s="17">
        <f>IF(L69="Ready",A69+(F69&lt;E69),"")</f>
        <v/>
      </c>
      <c r="H69" s="27">
        <f>IF(L69="Ready",24*(G69+F69-A69-E69),"")</f>
        <v/>
      </c>
      <c r="I69" s="6">
        <f>IF(L69&lt;&gt;"Ready","",IF(D69="","Unassigned",IF(COUNTIF(Setup!$A$2:$A$7,D69)&lt;&gt;1,"Unknown guard",IF(COUNTIFS(Availability!$A$2:$A$101,D69,Availability!$B$2:$B$101,"&lt;="&amp;(A69+E69),Availability!$C$2:$C$101,"&gt;="&amp;(G69+F69),Availability!$D$2:$D$101,"Ready")&gt;0,"Available","Outside availability"))))</f>
        <v/>
      </c>
      <c r="J69" s="27">
        <f>IF(H69="","",IF(I69="Available",H69,0))</f>
        <v/>
      </c>
      <c r="K69" s="27">
        <f>IF(H69="","",H69-J69)</f>
        <v/>
      </c>
      <c r="L69" s="6">
        <f>IFERROR(IF(COUNTA(A69:F69)=0,"",IF(AND(COUNT(A69,E69,F69)=3,A69=INT(A69),A69&gt;=1,A69&lt;=2958464,COUNTIF(Setup!$C$2:$C$4,B69)=1,C69&lt;&gt;"",E69&gt;=0,E69&lt;1,F69&gt;=0,F69&lt;1,E69&lt;&gt;F69,COUNTIFS($A$2:$A$101,A69,$B$2:$B$101,B69,$C$2:$C$101,C69)=1),"Ready","Review")),"Review")</f>
        <v/>
      </c>
    </row>
    <row r="70" ht="32" customHeight="1">
      <c r="A70" s="12" t="n"/>
      <c r="B70" s="13" t="n"/>
      <c r="C70" s="13" t="n"/>
      <c r="D70" s="13" t="n"/>
      <c r="E70" s="14" t="n"/>
      <c r="F70" s="14" t="n"/>
      <c r="G70" s="15">
        <f>IF(L70="Ready",A70+(F70&lt;E70),"")</f>
        <v/>
      </c>
      <c r="H70" s="26">
        <f>IF(L70="Ready",24*(G70+F70-A70-E70),"")</f>
        <v/>
      </c>
      <c r="I70" s="8">
        <f>IF(L70&lt;&gt;"Ready","",IF(D70="","Unassigned",IF(COUNTIF(Setup!$A$2:$A$7,D70)&lt;&gt;1,"Unknown guard",IF(COUNTIFS(Availability!$A$2:$A$101,D70,Availability!$B$2:$B$101,"&lt;="&amp;(A70+E70),Availability!$C$2:$C$101,"&gt;="&amp;(G70+F70),Availability!$D$2:$D$101,"Ready")&gt;0,"Available","Outside availability"))))</f>
        <v/>
      </c>
      <c r="J70" s="26">
        <f>IF(H70="","",IF(I70="Available",H70,0))</f>
        <v/>
      </c>
      <c r="K70" s="26">
        <f>IF(H70="","",H70-J70)</f>
        <v/>
      </c>
      <c r="L70" s="8">
        <f>IFERROR(IF(COUNTA(A70:F70)=0,"",IF(AND(COUNT(A70,E70,F70)=3,A70=INT(A70),A70&gt;=1,A70&lt;=2958464,COUNTIF(Setup!$C$2:$C$4,B70)=1,C70&lt;&gt;"",E70&gt;=0,E70&lt;1,F70&gt;=0,F70&lt;1,E70&lt;&gt;F70,COUNTIFS($A$2:$A$101,A70,$B$2:$B$101,B70,$C$2:$C$101,C70)=1),"Ready","Review")),"Review")</f>
        <v/>
      </c>
    </row>
    <row r="71" ht="32" customHeight="1">
      <c r="A71" s="12" t="n"/>
      <c r="B71" s="13" t="n"/>
      <c r="C71" s="13" t="n"/>
      <c r="D71" s="13" t="n"/>
      <c r="E71" s="14" t="n"/>
      <c r="F71" s="14" t="n"/>
      <c r="G71" s="17">
        <f>IF(L71="Ready",A71+(F71&lt;E71),"")</f>
        <v/>
      </c>
      <c r="H71" s="27">
        <f>IF(L71="Ready",24*(G71+F71-A71-E71),"")</f>
        <v/>
      </c>
      <c r="I71" s="6">
        <f>IF(L71&lt;&gt;"Ready","",IF(D71="","Unassigned",IF(COUNTIF(Setup!$A$2:$A$7,D71)&lt;&gt;1,"Unknown guard",IF(COUNTIFS(Availability!$A$2:$A$101,D71,Availability!$B$2:$B$101,"&lt;="&amp;(A71+E71),Availability!$C$2:$C$101,"&gt;="&amp;(G71+F71),Availability!$D$2:$D$101,"Ready")&gt;0,"Available","Outside availability"))))</f>
        <v/>
      </c>
      <c r="J71" s="27">
        <f>IF(H71="","",IF(I71="Available",H71,0))</f>
        <v/>
      </c>
      <c r="K71" s="27">
        <f>IF(H71="","",H71-J71)</f>
        <v/>
      </c>
      <c r="L71" s="6">
        <f>IFERROR(IF(COUNTA(A71:F71)=0,"",IF(AND(COUNT(A71,E71,F71)=3,A71=INT(A71),A71&gt;=1,A71&lt;=2958464,COUNTIF(Setup!$C$2:$C$4,B71)=1,C71&lt;&gt;"",E71&gt;=0,E71&lt;1,F71&gt;=0,F71&lt;1,E71&lt;&gt;F71,COUNTIFS($A$2:$A$101,A71,$B$2:$B$101,B71,$C$2:$C$101,C71)=1),"Ready","Review")),"Review")</f>
        <v/>
      </c>
    </row>
    <row r="72" ht="32" customHeight="1">
      <c r="A72" s="12" t="n"/>
      <c r="B72" s="13" t="n"/>
      <c r="C72" s="13" t="n"/>
      <c r="D72" s="13" t="n"/>
      <c r="E72" s="14" t="n"/>
      <c r="F72" s="14" t="n"/>
      <c r="G72" s="15">
        <f>IF(L72="Ready",A72+(F72&lt;E72),"")</f>
        <v/>
      </c>
      <c r="H72" s="26">
        <f>IF(L72="Ready",24*(G72+F72-A72-E72),"")</f>
        <v/>
      </c>
      <c r="I72" s="8">
        <f>IF(L72&lt;&gt;"Ready","",IF(D72="","Unassigned",IF(COUNTIF(Setup!$A$2:$A$7,D72)&lt;&gt;1,"Unknown guard",IF(COUNTIFS(Availability!$A$2:$A$101,D72,Availability!$B$2:$B$101,"&lt;="&amp;(A72+E72),Availability!$C$2:$C$101,"&gt;="&amp;(G72+F72),Availability!$D$2:$D$101,"Ready")&gt;0,"Available","Outside availability"))))</f>
        <v/>
      </c>
      <c r="J72" s="26">
        <f>IF(H72="","",IF(I72="Available",H72,0))</f>
        <v/>
      </c>
      <c r="K72" s="26">
        <f>IF(H72="","",H72-J72)</f>
        <v/>
      </c>
      <c r="L72" s="8">
        <f>IFERROR(IF(COUNTA(A72:F72)=0,"",IF(AND(COUNT(A72,E72,F72)=3,A72=INT(A72),A72&gt;=1,A72&lt;=2958464,COUNTIF(Setup!$C$2:$C$4,B72)=1,C72&lt;&gt;"",E72&gt;=0,E72&lt;1,F72&gt;=0,F72&lt;1,E72&lt;&gt;F72,COUNTIFS($A$2:$A$101,A72,$B$2:$B$101,B72,$C$2:$C$101,C72)=1),"Ready","Review")),"Review")</f>
        <v/>
      </c>
    </row>
    <row r="73" ht="32" customHeight="1">
      <c r="A73" s="12" t="n"/>
      <c r="B73" s="13" t="n"/>
      <c r="C73" s="13" t="n"/>
      <c r="D73" s="13" t="n"/>
      <c r="E73" s="14" t="n"/>
      <c r="F73" s="14" t="n"/>
      <c r="G73" s="17">
        <f>IF(L73="Ready",A73+(F73&lt;E73),"")</f>
        <v/>
      </c>
      <c r="H73" s="27">
        <f>IF(L73="Ready",24*(G73+F73-A73-E73),"")</f>
        <v/>
      </c>
      <c r="I73" s="6">
        <f>IF(L73&lt;&gt;"Ready","",IF(D73="","Unassigned",IF(COUNTIF(Setup!$A$2:$A$7,D73)&lt;&gt;1,"Unknown guard",IF(COUNTIFS(Availability!$A$2:$A$101,D73,Availability!$B$2:$B$101,"&lt;="&amp;(A73+E73),Availability!$C$2:$C$101,"&gt;="&amp;(G73+F73),Availability!$D$2:$D$101,"Ready")&gt;0,"Available","Outside availability"))))</f>
        <v/>
      </c>
      <c r="J73" s="27">
        <f>IF(H73="","",IF(I73="Available",H73,0))</f>
        <v/>
      </c>
      <c r="K73" s="27">
        <f>IF(H73="","",H73-J73)</f>
        <v/>
      </c>
      <c r="L73" s="6">
        <f>IFERROR(IF(COUNTA(A73:F73)=0,"",IF(AND(COUNT(A73,E73,F73)=3,A73=INT(A73),A73&gt;=1,A73&lt;=2958464,COUNTIF(Setup!$C$2:$C$4,B73)=1,C73&lt;&gt;"",E73&gt;=0,E73&lt;1,F73&gt;=0,F73&lt;1,E73&lt;&gt;F73,COUNTIFS($A$2:$A$101,A73,$B$2:$B$101,B73,$C$2:$C$101,C73)=1),"Ready","Review")),"Review")</f>
        <v/>
      </c>
    </row>
    <row r="74" ht="32" customHeight="1">
      <c r="A74" s="12" t="n"/>
      <c r="B74" s="13" t="n"/>
      <c r="C74" s="13" t="n"/>
      <c r="D74" s="13" t="n"/>
      <c r="E74" s="14" t="n"/>
      <c r="F74" s="14" t="n"/>
      <c r="G74" s="15">
        <f>IF(L74="Ready",A74+(F74&lt;E74),"")</f>
        <v/>
      </c>
      <c r="H74" s="26">
        <f>IF(L74="Ready",24*(G74+F74-A74-E74),"")</f>
        <v/>
      </c>
      <c r="I74" s="8">
        <f>IF(L74&lt;&gt;"Ready","",IF(D74="","Unassigned",IF(COUNTIF(Setup!$A$2:$A$7,D74)&lt;&gt;1,"Unknown guard",IF(COUNTIFS(Availability!$A$2:$A$101,D74,Availability!$B$2:$B$101,"&lt;="&amp;(A74+E74),Availability!$C$2:$C$101,"&gt;="&amp;(G74+F74),Availability!$D$2:$D$101,"Ready")&gt;0,"Available","Outside availability"))))</f>
        <v/>
      </c>
      <c r="J74" s="26">
        <f>IF(H74="","",IF(I74="Available",H74,0))</f>
        <v/>
      </c>
      <c r="K74" s="26">
        <f>IF(H74="","",H74-J74)</f>
        <v/>
      </c>
      <c r="L74" s="8">
        <f>IFERROR(IF(COUNTA(A74:F74)=0,"",IF(AND(COUNT(A74,E74,F74)=3,A74=INT(A74),A74&gt;=1,A74&lt;=2958464,COUNTIF(Setup!$C$2:$C$4,B74)=1,C74&lt;&gt;"",E74&gt;=0,E74&lt;1,F74&gt;=0,F74&lt;1,E74&lt;&gt;F74,COUNTIFS($A$2:$A$101,A74,$B$2:$B$101,B74,$C$2:$C$101,C74)=1),"Ready","Review")),"Review")</f>
        <v/>
      </c>
    </row>
    <row r="75" ht="32" customHeight="1">
      <c r="A75" s="12" t="n"/>
      <c r="B75" s="13" t="n"/>
      <c r="C75" s="13" t="n"/>
      <c r="D75" s="13" t="n"/>
      <c r="E75" s="14" t="n"/>
      <c r="F75" s="14" t="n"/>
      <c r="G75" s="17">
        <f>IF(L75="Ready",A75+(F75&lt;E75),"")</f>
        <v/>
      </c>
      <c r="H75" s="27">
        <f>IF(L75="Ready",24*(G75+F75-A75-E75),"")</f>
        <v/>
      </c>
      <c r="I75" s="6">
        <f>IF(L75&lt;&gt;"Ready","",IF(D75="","Unassigned",IF(COUNTIF(Setup!$A$2:$A$7,D75)&lt;&gt;1,"Unknown guard",IF(COUNTIFS(Availability!$A$2:$A$101,D75,Availability!$B$2:$B$101,"&lt;="&amp;(A75+E75),Availability!$C$2:$C$101,"&gt;="&amp;(G75+F75),Availability!$D$2:$D$101,"Ready")&gt;0,"Available","Outside availability"))))</f>
        <v/>
      </c>
      <c r="J75" s="27">
        <f>IF(H75="","",IF(I75="Available",H75,0))</f>
        <v/>
      </c>
      <c r="K75" s="27">
        <f>IF(H75="","",H75-J75)</f>
        <v/>
      </c>
      <c r="L75" s="6">
        <f>IFERROR(IF(COUNTA(A75:F75)=0,"",IF(AND(COUNT(A75,E75,F75)=3,A75=INT(A75),A75&gt;=1,A75&lt;=2958464,COUNTIF(Setup!$C$2:$C$4,B75)=1,C75&lt;&gt;"",E75&gt;=0,E75&lt;1,F75&gt;=0,F75&lt;1,E75&lt;&gt;F75,COUNTIFS($A$2:$A$101,A75,$B$2:$B$101,B75,$C$2:$C$101,C75)=1),"Ready","Review")),"Review")</f>
        <v/>
      </c>
    </row>
    <row r="76" ht="32" customHeight="1">
      <c r="A76" s="12" t="n"/>
      <c r="B76" s="13" t="n"/>
      <c r="C76" s="13" t="n"/>
      <c r="D76" s="13" t="n"/>
      <c r="E76" s="14" t="n"/>
      <c r="F76" s="14" t="n"/>
      <c r="G76" s="15">
        <f>IF(L76="Ready",A76+(F76&lt;E76),"")</f>
        <v/>
      </c>
      <c r="H76" s="26">
        <f>IF(L76="Ready",24*(G76+F76-A76-E76),"")</f>
        <v/>
      </c>
      <c r="I76" s="8">
        <f>IF(L76&lt;&gt;"Ready","",IF(D76="","Unassigned",IF(COUNTIF(Setup!$A$2:$A$7,D76)&lt;&gt;1,"Unknown guard",IF(COUNTIFS(Availability!$A$2:$A$101,D76,Availability!$B$2:$B$101,"&lt;="&amp;(A76+E76),Availability!$C$2:$C$101,"&gt;="&amp;(G76+F76),Availability!$D$2:$D$101,"Ready")&gt;0,"Available","Outside availability"))))</f>
        <v/>
      </c>
      <c r="J76" s="26">
        <f>IF(H76="","",IF(I76="Available",H76,0))</f>
        <v/>
      </c>
      <c r="K76" s="26">
        <f>IF(H76="","",H76-J76)</f>
        <v/>
      </c>
      <c r="L76" s="8">
        <f>IFERROR(IF(COUNTA(A76:F76)=0,"",IF(AND(COUNT(A76,E76,F76)=3,A76=INT(A76),A76&gt;=1,A76&lt;=2958464,COUNTIF(Setup!$C$2:$C$4,B76)=1,C76&lt;&gt;"",E76&gt;=0,E76&lt;1,F76&gt;=0,F76&lt;1,E76&lt;&gt;F76,COUNTIFS($A$2:$A$101,A76,$B$2:$B$101,B76,$C$2:$C$101,C76)=1),"Ready","Review")),"Review")</f>
        <v/>
      </c>
    </row>
    <row r="77" ht="32" customHeight="1">
      <c r="A77" s="12" t="n"/>
      <c r="B77" s="13" t="n"/>
      <c r="C77" s="13" t="n"/>
      <c r="D77" s="13" t="n"/>
      <c r="E77" s="14" t="n"/>
      <c r="F77" s="14" t="n"/>
      <c r="G77" s="17">
        <f>IF(L77="Ready",A77+(F77&lt;E77),"")</f>
        <v/>
      </c>
      <c r="H77" s="27">
        <f>IF(L77="Ready",24*(G77+F77-A77-E77),"")</f>
        <v/>
      </c>
      <c r="I77" s="6">
        <f>IF(L77&lt;&gt;"Ready","",IF(D77="","Unassigned",IF(COUNTIF(Setup!$A$2:$A$7,D77)&lt;&gt;1,"Unknown guard",IF(COUNTIFS(Availability!$A$2:$A$101,D77,Availability!$B$2:$B$101,"&lt;="&amp;(A77+E77),Availability!$C$2:$C$101,"&gt;="&amp;(G77+F77),Availability!$D$2:$D$101,"Ready")&gt;0,"Available","Outside availability"))))</f>
        <v/>
      </c>
      <c r="J77" s="27">
        <f>IF(H77="","",IF(I77="Available",H77,0))</f>
        <v/>
      </c>
      <c r="K77" s="27">
        <f>IF(H77="","",H77-J77)</f>
        <v/>
      </c>
      <c r="L77" s="6">
        <f>IFERROR(IF(COUNTA(A77:F77)=0,"",IF(AND(COUNT(A77,E77,F77)=3,A77=INT(A77),A77&gt;=1,A77&lt;=2958464,COUNTIF(Setup!$C$2:$C$4,B77)=1,C77&lt;&gt;"",E77&gt;=0,E77&lt;1,F77&gt;=0,F77&lt;1,E77&lt;&gt;F77,COUNTIFS($A$2:$A$101,A77,$B$2:$B$101,B77,$C$2:$C$101,C77)=1),"Ready","Review")),"Review")</f>
        <v/>
      </c>
    </row>
    <row r="78" ht="32" customHeight="1">
      <c r="A78" s="12" t="n"/>
      <c r="B78" s="13" t="n"/>
      <c r="C78" s="13" t="n"/>
      <c r="D78" s="13" t="n"/>
      <c r="E78" s="14" t="n"/>
      <c r="F78" s="14" t="n"/>
      <c r="G78" s="15">
        <f>IF(L78="Ready",A78+(F78&lt;E78),"")</f>
        <v/>
      </c>
      <c r="H78" s="26">
        <f>IF(L78="Ready",24*(G78+F78-A78-E78),"")</f>
        <v/>
      </c>
      <c r="I78" s="8">
        <f>IF(L78&lt;&gt;"Ready","",IF(D78="","Unassigned",IF(COUNTIF(Setup!$A$2:$A$7,D78)&lt;&gt;1,"Unknown guard",IF(COUNTIFS(Availability!$A$2:$A$101,D78,Availability!$B$2:$B$101,"&lt;="&amp;(A78+E78),Availability!$C$2:$C$101,"&gt;="&amp;(G78+F78),Availability!$D$2:$D$101,"Ready")&gt;0,"Available","Outside availability"))))</f>
        <v/>
      </c>
      <c r="J78" s="26">
        <f>IF(H78="","",IF(I78="Available",H78,0))</f>
        <v/>
      </c>
      <c r="K78" s="26">
        <f>IF(H78="","",H78-J78)</f>
        <v/>
      </c>
      <c r="L78" s="8">
        <f>IFERROR(IF(COUNTA(A78:F78)=0,"",IF(AND(COUNT(A78,E78,F78)=3,A78=INT(A78),A78&gt;=1,A78&lt;=2958464,COUNTIF(Setup!$C$2:$C$4,B78)=1,C78&lt;&gt;"",E78&gt;=0,E78&lt;1,F78&gt;=0,F78&lt;1,E78&lt;&gt;F78,COUNTIFS($A$2:$A$101,A78,$B$2:$B$101,B78,$C$2:$C$101,C78)=1),"Ready","Review")),"Review")</f>
        <v/>
      </c>
    </row>
    <row r="79" ht="32" customHeight="1">
      <c r="A79" s="12" t="n"/>
      <c r="B79" s="13" t="n"/>
      <c r="C79" s="13" t="n"/>
      <c r="D79" s="13" t="n"/>
      <c r="E79" s="14" t="n"/>
      <c r="F79" s="14" t="n"/>
      <c r="G79" s="17">
        <f>IF(L79="Ready",A79+(F79&lt;E79),"")</f>
        <v/>
      </c>
      <c r="H79" s="27">
        <f>IF(L79="Ready",24*(G79+F79-A79-E79),"")</f>
        <v/>
      </c>
      <c r="I79" s="6">
        <f>IF(L79&lt;&gt;"Ready","",IF(D79="","Unassigned",IF(COUNTIF(Setup!$A$2:$A$7,D79)&lt;&gt;1,"Unknown guard",IF(COUNTIFS(Availability!$A$2:$A$101,D79,Availability!$B$2:$B$101,"&lt;="&amp;(A79+E79),Availability!$C$2:$C$101,"&gt;="&amp;(G79+F79),Availability!$D$2:$D$101,"Ready")&gt;0,"Available","Outside availability"))))</f>
        <v/>
      </c>
      <c r="J79" s="27">
        <f>IF(H79="","",IF(I79="Available",H79,0))</f>
        <v/>
      </c>
      <c r="K79" s="27">
        <f>IF(H79="","",H79-J79)</f>
        <v/>
      </c>
      <c r="L79" s="6">
        <f>IFERROR(IF(COUNTA(A79:F79)=0,"",IF(AND(COUNT(A79,E79,F79)=3,A79=INT(A79),A79&gt;=1,A79&lt;=2958464,COUNTIF(Setup!$C$2:$C$4,B79)=1,C79&lt;&gt;"",E79&gt;=0,E79&lt;1,F79&gt;=0,F79&lt;1,E79&lt;&gt;F79,COUNTIFS($A$2:$A$101,A79,$B$2:$B$101,B79,$C$2:$C$101,C79)=1),"Ready","Review")),"Review")</f>
        <v/>
      </c>
    </row>
    <row r="80" ht="32" customHeight="1">
      <c r="A80" s="12" t="n"/>
      <c r="B80" s="13" t="n"/>
      <c r="C80" s="13" t="n"/>
      <c r="D80" s="13" t="n"/>
      <c r="E80" s="14" t="n"/>
      <c r="F80" s="14" t="n"/>
      <c r="G80" s="15">
        <f>IF(L80="Ready",A80+(F80&lt;E80),"")</f>
        <v/>
      </c>
      <c r="H80" s="26">
        <f>IF(L80="Ready",24*(G80+F80-A80-E80),"")</f>
        <v/>
      </c>
      <c r="I80" s="8">
        <f>IF(L80&lt;&gt;"Ready","",IF(D80="","Unassigned",IF(COUNTIF(Setup!$A$2:$A$7,D80)&lt;&gt;1,"Unknown guard",IF(COUNTIFS(Availability!$A$2:$A$101,D80,Availability!$B$2:$B$101,"&lt;="&amp;(A80+E80),Availability!$C$2:$C$101,"&gt;="&amp;(G80+F80),Availability!$D$2:$D$101,"Ready")&gt;0,"Available","Outside availability"))))</f>
        <v/>
      </c>
      <c r="J80" s="26">
        <f>IF(H80="","",IF(I80="Available",H80,0))</f>
        <v/>
      </c>
      <c r="K80" s="26">
        <f>IF(H80="","",H80-J80)</f>
        <v/>
      </c>
      <c r="L80" s="8">
        <f>IFERROR(IF(COUNTA(A80:F80)=0,"",IF(AND(COUNT(A80,E80,F80)=3,A80=INT(A80),A80&gt;=1,A80&lt;=2958464,COUNTIF(Setup!$C$2:$C$4,B80)=1,C80&lt;&gt;"",E80&gt;=0,E80&lt;1,F80&gt;=0,F80&lt;1,E80&lt;&gt;F80,COUNTIFS($A$2:$A$101,A80,$B$2:$B$101,B80,$C$2:$C$101,C80)=1),"Ready","Review")),"Review")</f>
        <v/>
      </c>
    </row>
    <row r="81" ht="32" customHeight="1">
      <c r="A81" s="12" t="n"/>
      <c r="B81" s="13" t="n"/>
      <c r="C81" s="13" t="n"/>
      <c r="D81" s="13" t="n"/>
      <c r="E81" s="14" t="n"/>
      <c r="F81" s="14" t="n"/>
      <c r="G81" s="17">
        <f>IF(L81="Ready",A81+(F81&lt;E81),"")</f>
        <v/>
      </c>
      <c r="H81" s="27">
        <f>IF(L81="Ready",24*(G81+F81-A81-E81),"")</f>
        <v/>
      </c>
      <c r="I81" s="6">
        <f>IF(L81&lt;&gt;"Ready","",IF(D81="","Unassigned",IF(COUNTIF(Setup!$A$2:$A$7,D81)&lt;&gt;1,"Unknown guard",IF(COUNTIFS(Availability!$A$2:$A$101,D81,Availability!$B$2:$B$101,"&lt;="&amp;(A81+E81),Availability!$C$2:$C$101,"&gt;="&amp;(G81+F81),Availability!$D$2:$D$101,"Ready")&gt;0,"Available","Outside availability"))))</f>
        <v/>
      </c>
      <c r="J81" s="27">
        <f>IF(H81="","",IF(I81="Available",H81,0))</f>
        <v/>
      </c>
      <c r="K81" s="27">
        <f>IF(H81="","",H81-J81)</f>
        <v/>
      </c>
      <c r="L81" s="6">
        <f>IFERROR(IF(COUNTA(A81:F81)=0,"",IF(AND(COUNT(A81,E81,F81)=3,A81=INT(A81),A81&gt;=1,A81&lt;=2958464,COUNTIF(Setup!$C$2:$C$4,B81)=1,C81&lt;&gt;"",E81&gt;=0,E81&lt;1,F81&gt;=0,F81&lt;1,E81&lt;&gt;F81,COUNTIFS($A$2:$A$101,A81,$B$2:$B$101,B81,$C$2:$C$101,C81)=1),"Ready","Review")),"Review")</f>
        <v/>
      </c>
    </row>
    <row r="82" ht="32" customHeight="1">
      <c r="A82" s="12" t="n"/>
      <c r="B82" s="13" t="n"/>
      <c r="C82" s="13" t="n"/>
      <c r="D82" s="13" t="n"/>
      <c r="E82" s="14" t="n"/>
      <c r="F82" s="14" t="n"/>
      <c r="G82" s="15">
        <f>IF(L82="Ready",A82+(F82&lt;E82),"")</f>
        <v/>
      </c>
      <c r="H82" s="26">
        <f>IF(L82="Ready",24*(G82+F82-A82-E82),"")</f>
        <v/>
      </c>
      <c r="I82" s="8">
        <f>IF(L82&lt;&gt;"Ready","",IF(D82="","Unassigned",IF(COUNTIF(Setup!$A$2:$A$7,D82)&lt;&gt;1,"Unknown guard",IF(COUNTIFS(Availability!$A$2:$A$101,D82,Availability!$B$2:$B$101,"&lt;="&amp;(A82+E82),Availability!$C$2:$C$101,"&gt;="&amp;(G82+F82),Availability!$D$2:$D$101,"Ready")&gt;0,"Available","Outside availability"))))</f>
        <v/>
      </c>
      <c r="J82" s="26">
        <f>IF(H82="","",IF(I82="Available",H82,0))</f>
        <v/>
      </c>
      <c r="K82" s="26">
        <f>IF(H82="","",H82-J82)</f>
        <v/>
      </c>
      <c r="L82" s="8">
        <f>IFERROR(IF(COUNTA(A82:F82)=0,"",IF(AND(COUNT(A82,E82,F82)=3,A82=INT(A82),A82&gt;=1,A82&lt;=2958464,COUNTIF(Setup!$C$2:$C$4,B82)=1,C82&lt;&gt;"",E82&gt;=0,E82&lt;1,F82&gt;=0,F82&lt;1,E82&lt;&gt;F82,COUNTIFS($A$2:$A$101,A82,$B$2:$B$101,B82,$C$2:$C$101,C82)=1),"Ready","Review")),"Review")</f>
        <v/>
      </c>
    </row>
    <row r="83" ht="32" customHeight="1">
      <c r="A83" s="12" t="n"/>
      <c r="B83" s="13" t="n"/>
      <c r="C83" s="13" t="n"/>
      <c r="D83" s="13" t="n"/>
      <c r="E83" s="14" t="n"/>
      <c r="F83" s="14" t="n"/>
      <c r="G83" s="17">
        <f>IF(L83="Ready",A83+(F83&lt;E83),"")</f>
        <v/>
      </c>
      <c r="H83" s="27">
        <f>IF(L83="Ready",24*(G83+F83-A83-E83),"")</f>
        <v/>
      </c>
      <c r="I83" s="6">
        <f>IF(L83&lt;&gt;"Ready","",IF(D83="","Unassigned",IF(COUNTIF(Setup!$A$2:$A$7,D83)&lt;&gt;1,"Unknown guard",IF(COUNTIFS(Availability!$A$2:$A$101,D83,Availability!$B$2:$B$101,"&lt;="&amp;(A83+E83),Availability!$C$2:$C$101,"&gt;="&amp;(G83+F83),Availability!$D$2:$D$101,"Ready")&gt;0,"Available","Outside availability"))))</f>
        <v/>
      </c>
      <c r="J83" s="27">
        <f>IF(H83="","",IF(I83="Available",H83,0))</f>
        <v/>
      </c>
      <c r="K83" s="27">
        <f>IF(H83="","",H83-J83)</f>
        <v/>
      </c>
      <c r="L83" s="6">
        <f>IFERROR(IF(COUNTA(A83:F83)=0,"",IF(AND(COUNT(A83,E83,F83)=3,A83=INT(A83),A83&gt;=1,A83&lt;=2958464,COUNTIF(Setup!$C$2:$C$4,B83)=1,C83&lt;&gt;"",E83&gt;=0,E83&lt;1,F83&gt;=0,F83&lt;1,E83&lt;&gt;F83,COUNTIFS($A$2:$A$101,A83,$B$2:$B$101,B83,$C$2:$C$101,C83)=1),"Ready","Review")),"Review")</f>
        <v/>
      </c>
    </row>
    <row r="84" ht="32" customHeight="1">
      <c r="A84" s="12" t="n"/>
      <c r="B84" s="13" t="n"/>
      <c r="C84" s="13" t="n"/>
      <c r="D84" s="13" t="n"/>
      <c r="E84" s="14" t="n"/>
      <c r="F84" s="14" t="n"/>
      <c r="G84" s="15">
        <f>IF(L84="Ready",A84+(F84&lt;E84),"")</f>
        <v/>
      </c>
      <c r="H84" s="26">
        <f>IF(L84="Ready",24*(G84+F84-A84-E84),"")</f>
        <v/>
      </c>
      <c r="I84" s="8">
        <f>IF(L84&lt;&gt;"Ready","",IF(D84="","Unassigned",IF(COUNTIF(Setup!$A$2:$A$7,D84)&lt;&gt;1,"Unknown guard",IF(COUNTIFS(Availability!$A$2:$A$101,D84,Availability!$B$2:$B$101,"&lt;="&amp;(A84+E84),Availability!$C$2:$C$101,"&gt;="&amp;(G84+F84),Availability!$D$2:$D$101,"Ready")&gt;0,"Available","Outside availability"))))</f>
        <v/>
      </c>
      <c r="J84" s="26">
        <f>IF(H84="","",IF(I84="Available",H84,0))</f>
        <v/>
      </c>
      <c r="K84" s="26">
        <f>IF(H84="","",H84-J84)</f>
        <v/>
      </c>
      <c r="L84" s="8">
        <f>IFERROR(IF(COUNTA(A84:F84)=0,"",IF(AND(COUNT(A84,E84,F84)=3,A84=INT(A84),A84&gt;=1,A84&lt;=2958464,COUNTIF(Setup!$C$2:$C$4,B84)=1,C84&lt;&gt;"",E84&gt;=0,E84&lt;1,F84&gt;=0,F84&lt;1,E84&lt;&gt;F84,COUNTIFS($A$2:$A$101,A84,$B$2:$B$101,B84,$C$2:$C$101,C84)=1),"Ready","Review")),"Review")</f>
        <v/>
      </c>
    </row>
    <row r="85" ht="32" customHeight="1">
      <c r="A85" s="12" t="n"/>
      <c r="B85" s="13" t="n"/>
      <c r="C85" s="13" t="n"/>
      <c r="D85" s="13" t="n"/>
      <c r="E85" s="14" t="n"/>
      <c r="F85" s="14" t="n"/>
      <c r="G85" s="17">
        <f>IF(L85="Ready",A85+(F85&lt;E85),"")</f>
        <v/>
      </c>
      <c r="H85" s="27">
        <f>IF(L85="Ready",24*(G85+F85-A85-E85),"")</f>
        <v/>
      </c>
      <c r="I85" s="6">
        <f>IF(L85&lt;&gt;"Ready","",IF(D85="","Unassigned",IF(COUNTIF(Setup!$A$2:$A$7,D85)&lt;&gt;1,"Unknown guard",IF(COUNTIFS(Availability!$A$2:$A$101,D85,Availability!$B$2:$B$101,"&lt;="&amp;(A85+E85),Availability!$C$2:$C$101,"&gt;="&amp;(G85+F85),Availability!$D$2:$D$101,"Ready")&gt;0,"Available","Outside availability"))))</f>
        <v/>
      </c>
      <c r="J85" s="27">
        <f>IF(H85="","",IF(I85="Available",H85,0))</f>
        <v/>
      </c>
      <c r="K85" s="27">
        <f>IF(H85="","",H85-J85)</f>
        <v/>
      </c>
      <c r="L85" s="6">
        <f>IFERROR(IF(COUNTA(A85:F85)=0,"",IF(AND(COUNT(A85,E85,F85)=3,A85=INT(A85),A85&gt;=1,A85&lt;=2958464,COUNTIF(Setup!$C$2:$C$4,B85)=1,C85&lt;&gt;"",E85&gt;=0,E85&lt;1,F85&gt;=0,F85&lt;1,E85&lt;&gt;F85,COUNTIFS($A$2:$A$101,A85,$B$2:$B$101,B85,$C$2:$C$101,C85)=1),"Ready","Review")),"Review")</f>
        <v/>
      </c>
    </row>
    <row r="86" ht="32" customHeight="1">
      <c r="A86" s="12" t="n"/>
      <c r="B86" s="13" t="n"/>
      <c r="C86" s="13" t="n"/>
      <c r="D86" s="13" t="n"/>
      <c r="E86" s="14" t="n"/>
      <c r="F86" s="14" t="n"/>
      <c r="G86" s="15">
        <f>IF(L86="Ready",A86+(F86&lt;E86),"")</f>
        <v/>
      </c>
      <c r="H86" s="26">
        <f>IF(L86="Ready",24*(G86+F86-A86-E86),"")</f>
        <v/>
      </c>
      <c r="I86" s="8">
        <f>IF(L86&lt;&gt;"Ready","",IF(D86="","Unassigned",IF(COUNTIF(Setup!$A$2:$A$7,D86)&lt;&gt;1,"Unknown guard",IF(COUNTIFS(Availability!$A$2:$A$101,D86,Availability!$B$2:$B$101,"&lt;="&amp;(A86+E86),Availability!$C$2:$C$101,"&gt;="&amp;(G86+F86),Availability!$D$2:$D$101,"Ready")&gt;0,"Available","Outside availability"))))</f>
        <v/>
      </c>
      <c r="J86" s="26">
        <f>IF(H86="","",IF(I86="Available",H86,0))</f>
        <v/>
      </c>
      <c r="K86" s="26">
        <f>IF(H86="","",H86-J86)</f>
        <v/>
      </c>
      <c r="L86" s="8">
        <f>IFERROR(IF(COUNTA(A86:F86)=0,"",IF(AND(COUNT(A86,E86,F86)=3,A86=INT(A86),A86&gt;=1,A86&lt;=2958464,COUNTIF(Setup!$C$2:$C$4,B86)=1,C86&lt;&gt;"",E86&gt;=0,E86&lt;1,F86&gt;=0,F86&lt;1,E86&lt;&gt;F86,COUNTIFS($A$2:$A$101,A86,$B$2:$B$101,B86,$C$2:$C$101,C86)=1),"Ready","Review")),"Review")</f>
        <v/>
      </c>
    </row>
    <row r="87" ht="32" customHeight="1">
      <c r="A87" s="12" t="n"/>
      <c r="B87" s="13" t="n"/>
      <c r="C87" s="13" t="n"/>
      <c r="D87" s="13" t="n"/>
      <c r="E87" s="14" t="n"/>
      <c r="F87" s="14" t="n"/>
      <c r="G87" s="17">
        <f>IF(L87="Ready",A87+(F87&lt;E87),"")</f>
        <v/>
      </c>
      <c r="H87" s="27">
        <f>IF(L87="Ready",24*(G87+F87-A87-E87),"")</f>
        <v/>
      </c>
      <c r="I87" s="6">
        <f>IF(L87&lt;&gt;"Ready","",IF(D87="","Unassigned",IF(COUNTIF(Setup!$A$2:$A$7,D87)&lt;&gt;1,"Unknown guard",IF(COUNTIFS(Availability!$A$2:$A$101,D87,Availability!$B$2:$B$101,"&lt;="&amp;(A87+E87),Availability!$C$2:$C$101,"&gt;="&amp;(G87+F87),Availability!$D$2:$D$101,"Ready")&gt;0,"Available","Outside availability"))))</f>
        <v/>
      </c>
      <c r="J87" s="27">
        <f>IF(H87="","",IF(I87="Available",H87,0))</f>
        <v/>
      </c>
      <c r="K87" s="27">
        <f>IF(H87="","",H87-J87)</f>
        <v/>
      </c>
      <c r="L87" s="6">
        <f>IFERROR(IF(COUNTA(A87:F87)=0,"",IF(AND(COUNT(A87,E87,F87)=3,A87=INT(A87),A87&gt;=1,A87&lt;=2958464,COUNTIF(Setup!$C$2:$C$4,B87)=1,C87&lt;&gt;"",E87&gt;=0,E87&lt;1,F87&gt;=0,F87&lt;1,E87&lt;&gt;F87,COUNTIFS($A$2:$A$101,A87,$B$2:$B$101,B87,$C$2:$C$101,C87)=1),"Ready","Review")),"Review")</f>
        <v/>
      </c>
    </row>
    <row r="88" ht="32" customHeight="1">
      <c r="A88" s="12" t="n"/>
      <c r="B88" s="13" t="n"/>
      <c r="C88" s="13" t="n"/>
      <c r="D88" s="13" t="n"/>
      <c r="E88" s="14" t="n"/>
      <c r="F88" s="14" t="n"/>
      <c r="G88" s="15">
        <f>IF(L88="Ready",A88+(F88&lt;E88),"")</f>
        <v/>
      </c>
      <c r="H88" s="26">
        <f>IF(L88="Ready",24*(G88+F88-A88-E88),"")</f>
        <v/>
      </c>
      <c r="I88" s="8">
        <f>IF(L88&lt;&gt;"Ready","",IF(D88="","Unassigned",IF(COUNTIF(Setup!$A$2:$A$7,D88)&lt;&gt;1,"Unknown guard",IF(COUNTIFS(Availability!$A$2:$A$101,D88,Availability!$B$2:$B$101,"&lt;="&amp;(A88+E88),Availability!$C$2:$C$101,"&gt;="&amp;(G88+F88),Availability!$D$2:$D$101,"Ready")&gt;0,"Available","Outside availability"))))</f>
        <v/>
      </c>
      <c r="J88" s="26">
        <f>IF(H88="","",IF(I88="Available",H88,0))</f>
        <v/>
      </c>
      <c r="K88" s="26">
        <f>IF(H88="","",H88-J88)</f>
        <v/>
      </c>
      <c r="L88" s="8">
        <f>IFERROR(IF(COUNTA(A88:F88)=0,"",IF(AND(COUNT(A88,E88,F88)=3,A88=INT(A88),A88&gt;=1,A88&lt;=2958464,COUNTIF(Setup!$C$2:$C$4,B88)=1,C88&lt;&gt;"",E88&gt;=0,E88&lt;1,F88&gt;=0,F88&lt;1,E88&lt;&gt;F88,COUNTIFS($A$2:$A$101,A88,$B$2:$B$101,B88,$C$2:$C$101,C88)=1),"Ready","Review")),"Review")</f>
        <v/>
      </c>
    </row>
    <row r="89" ht="32" customHeight="1">
      <c r="A89" s="12" t="n"/>
      <c r="B89" s="13" t="n"/>
      <c r="C89" s="13" t="n"/>
      <c r="D89" s="13" t="n"/>
      <c r="E89" s="14" t="n"/>
      <c r="F89" s="14" t="n"/>
      <c r="G89" s="17">
        <f>IF(L89="Ready",A89+(F89&lt;E89),"")</f>
        <v/>
      </c>
      <c r="H89" s="27">
        <f>IF(L89="Ready",24*(G89+F89-A89-E89),"")</f>
        <v/>
      </c>
      <c r="I89" s="6">
        <f>IF(L89&lt;&gt;"Ready","",IF(D89="","Unassigned",IF(COUNTIF(Setup!$A$2:$A$7,D89)&lt;&gt;1,"Unknown guard",IF(COUNTIFS(Availability!$A$2:$A$101,D89,Availability!$B$2:$B$101,"&lt;="&amp;(A89+E89),Availability!$C$2:$C$101,"&gt;="&amp;(G89+F89),Availability!$D$2:$D$101,"Ready")&gt;0,"Available","Outside availability"))))</f>
        <v/>
      </c>
      <c r="J89" s="27">
        <f>IF(H89="","",IF(I89="Available",H89,0))</f>
        <v/>
      </c>
      <c r="K89" s="27">
        <f>IF(H89="","",H89-J89)</f>
        <v/>
      </c>
      <c r="L89" s="6">
        <f>IFERROR(IF(COUNTA(A89:F89)=0,"",IF(AND(COUNT(A89,E89,F89)=3,A89=INT(A89),A89&gt;=1,A89&lt;=2958464,COUNTIF(Setup!$C$2:$C$4,B89)=1,C89&lt;&gt;"",E89&gt;=0,E89&lt;1,F89&gt;=0,F89&lt;1,E89&lt;&gt;F89,COUNTIFS($A$2:$A$101,A89,$B$2:$B$101,B89,$C$2:$C$101,C89)=1),"Ready","Review")),"Review")</f>
        <v/>
      </c>
    </row>
    <row r="90" ht="32" customHeight="1">
      <c r="A90" s="12" t="n"/>
      <c r="B90" s="13" t="n"/>
      <c r="C90" s="13" t="n"/>
      <c r="D90" s="13" t="n"/>
      <c r="E90" s="14" t="n"/>
      <c r="F90" s="14" t="n"/>
      <c r="G90" s="15">
        <f>IF(L90="Ready",A90+(F90&lt;E90),"")</f>
        <v/>
      </c>
      <c r="H90" s="26">
        <f>IF(L90="Ready",24*(G90+F90-A90-E90),"")</f>
        <v/>
      </c>
      <c r="I90" s="8">
        <f>IF(L90&lt;&gt;"Ready","",IF(D90="","Unassigned",IF(COUNTIF(Setup!$A$2:$A$7,D90)&lt;&gt;1,"Unknown guard",IF(COUNTIFS(Availability!$A$2:$A$101,D90,Availability!$B$2:$B$101,"&lt;="&amp;(A90+E90),Availability!$C$2:$C$101,"&gt;="&amp;(G90+F90),Availability!$D$2:$D$101,"Ready")&gt;0,"Available","Outside availability"))))</f>
        <v/>
      </c>
      <c r="J90" s="26">
        <f>IF(H90="","",IF(I90="Available",H90,0))</f>
        <v/>
      </c>
      <c r="K90" s="26">
        <f>IF(H90="","",H90-J90)</f>
        <v/>
      </c>
      <c r="L90" s="8">
        <f>IFERROR(IF(COUNTA(A90:F90)=0,"",IF(AND(COUNT(A90,E90,F90)=3,A90=INT(A90),A90&gt;=1,A90&lt;=2958464,COUNTIF(Setup!$C$2:$C$4,B90)=1,C90&lt;&gt;"",E90&gt;=0,E90&lt;1,F90&gt;=0,F90&lt;1,E90&lt;&gt;F90,COUNTIFS($A$2:$A$101,A90,$B$2:$B$101,B90,$C$2:$C$101,C90)=1),"Ready","Review")),"Review")</f>
        <v/>
      </c>
    </row>
    <row r="91" ht="32" customHeight="1">
      <c r="A91" s="12" t="n"/>
      <c r="B91" s="13" t="n"/>
      <c r="C91" s="13" t="n"/>
      <c r="D91" s="13" t="n"/>
      <c r="E91" s="14" t="n"/>
      <c r="F91" s="14" t="n"/>
      <c r="G91" s="17">
        <f>IF(L91="Ready",A91+(F91&lt;E91),"")</f>
        <v/>
      </c>
      <c r="H91" s="27">
        <f>IF(L91="Ready",24*(G91+F91-A91-E91),"")</f>
        <v/>
      </c>
      <c r="I91" s="6">
        <f>IF(L91&lt;&gt;"Ready","",IF(D91="","Unassigned",IF(COUNTIF(Setup!$A$2:$A$7,D91)&lt;&gt;1,"Unknown guard",IF(COUNTIFS(Availability!$A$2:$A$101,D91,Availability!$B$2:$B$101,"&lt;="&amp;(A91+E91),Availability!$C$2:$C$101,"&gt;="&amp;(G91+F91),Availability!$D$2:$D$101,"Ready")&gt;0,"Available","Outside availability"))))</f>
        <v/>
      </c>
      <c r="J91" s="27">
        <f>IF(H91="","",IF(I91="Available",H91,0))</f>
        <v/>
      </c>
      <c r="K91" s="27">
        <f>IF(H91="","",H91-J91)</f>
        <v/>
      </c>
      <c r="L91" s="6">
        <f>IFERROR(IF(COUNTA(A91:F91)=0,"",IF(AND(COUNT(A91,E91,F91)=3,A91=INT(A91),A91&gt;=1,A91&lt;=2958464,COUNTIF(Setup!$C$2:$C$4,B91)=1,C91&lt;&gt;"",E91&gt;=0,E91&lt;1,F91&gt;=0,F91&lt;1,E91&lt;&gt;F91,COUNTIFS($A$2:$A$101,A91,$B$2:$B$101,B91,$C$2:$C$101,C91)=1),"Ready","Review")),"Review")</f>
        <v/>
      </c>
    </row>
    <row r="92" ht="32" customHeight="1">
      <c r="A92" s="12" t="n"/>
      <c r="B92" s="13" t="n"/>
      <c r="C92" s="13" t="n"/>
      <c r="D92" s="13" t="n"/>
      <c r="E92" s="14" t="n"/>
      <c r="F92" s="14" t="n"/>
      <c r="G92" s="15">
        <f>IF(L92="Ready",A92+(F92&lt;E92),"")</f>
        <v/>
      </c>
      <c r="H92" s="26">
        <f>IF(L92="Ready",24*(G92+F92-A92-E92),"")</f>
        <v/>
      </c>
      <c r="I92" s="8">
        <f>IF(L92&lt;&gt;"Ready","",IF(D92="","Unassigned",IF(COUNTIF(Setup!$A$2:$A$7,D92)&lt;&gt;1,"Unknown guard",IF(COUNTIFS(Availability!$A$2:$A$101,D92,Availability!$B$2:$B$101,"&lt;="&amp;(A92+E92),Availability!$C$2:$C$101,"&gt;="&amp;(G92+F92),Availability!$D$2:$D$101,"Ready")&gt;0,"Available","Outside availability"))))</f>
        <v/>
      </c>
      <c r="J92" s="26">
        <f>IF(H92="","",IF(I92="Available",H92,0))</f>
        <v/>
      </c>
      <c r="K92" s="26">
        <f>IF(H92="","",H92-J92)</f>
        <v/>
      </c>
      <c r="L92" s="8">
        <f>IFERROR(IF(COUNTA(A92:F92)=0,"",IF(AND(COUNT(A92,E92,F92)=3,A92=INT(A92),A92&gt;=1,A92&lt;=2958464,COUNTIF(Setup!$C$2:$C$4,B92)=1,C92&lt;&gt;"",E92&gt;=0,E92&lt;1,F92&gt;=0,F92&lt;1,E92&lt;&gt;F92,COUNTIFS($A$2:$A$101,A92,$B$2:$B$101,B92,$C$2:$C$101,C92)=1),"Ready","Review")),"Review")</f>
        <v/>
      </c>
    </row>
    <row r="93" ht="32" customHeight="1">
      <c r="A93" s="12" t="n"/>
      <c r="B93" s="13" t="n"/>
      <c r="C93" s="13" t="n"/>
      <c r="D93" s="13" t="n"/>
      <c r="E93" s="14" t="n"/>
      <c r="F93" s="14" t="n"/>
      <c r="G93" s="17">
        <f>IF(L93="Ready",A93+(F93&lt;E93),"")</f>
        <v/>
      </c>
      <c r="H93" s="27">
        <f>IF(L93="Ready",24*(G93+F93-A93-E93),"")</f>
        <v/>
      </c>
      <c r="I93" s="6">
        <f>IF(L93&lt;&gt;"Ready","",IF(D93="","Unassigned",IF(COUNTIF(Setup!$A$2:$A$7,D93)&lt;&gt;1,"Unknown guard",IF(COUNTIFS(Availability!$A$2:$A$101,D93,Availability!$B$2:$B$101,"&lt;="&amp;(A93+E93),Availability!$C$2:$C$101,"&gt;="&amp;(G93+F93),Availability!$D$2:$D$101,"Ready")&gt;0,"Available","Outside availability"))))</f>
        <v/>
      </c>
      <c r="J93" s="27">
        <f>IF(H93="","",IF(I93="Available",H93,0))</f>
        <v/>
      </c>
      <c r="K93" s="27">
        <f>IF(H93="","",H93-J93)</f>
        <v/>
      </c>
      <c r="L93" s="6">
        <f>IFERROR(IF(COUNTA(A93:F93)=0,"",IF(AND(COUNT(A93,E93,F93)=3,A93=INT(A93),A93&gt;=1,A93&lt;=2958464,COUNTIF(Setup!$C$2:$C$4,B93)=1,C93&lt;&gt;"",E93&gt;=0,E93&lt;1,F93&gt;=0,F93&lt;1,E93&lt;&gt;F93,COUNTIFS($A$2:$A$101,A93,$B$2:$B$101,B93,$C$2:$C$101,C93)=1),"Ready","Review")),"Review")</f>
        <v/>
      </c>
    </row>
    <row r="94" ht="32" customHeight="1">
      <c r="A94" s="12" t="n"/>
      <c r="B94" s="13" t="n"/>
      <c r="C94" s="13" t="n"/>
      <c r="D94" s="13" t="n"/>
      <c r="E94" s="14" t="n"/>
      <c r="F94" s="14" t="n"/>
      <c r="G94" s="15">
        <f>IF(L94="Ready",A94+(F94&lt;E94),"")</f>
        <v/>
      </c>
      <c r="H94" s="26">
        <f>IF(L94="Ready",24*(G94+F94-A94-E94),"")</f>
        <v/>
      </c>
      <c r="I94" s="8">
        <f>IF(L94&lt;&gt;"Ready","",IF(D94="","Unassigned",IF(COUNTIF(Setup!$A$2:$A$7,D94)&lt;&gt;1,"Unknown guard",IF(COUNTIFS(Availability!$A$2:$A$101,D94,Availability!$B$2:$B$101,"&lt;="&amp;(A94+E94),Availability!$C$2:$C$101,"&gt;="&amp;(G94+F94),Availability!$D$2:$D$101,"Ready")&gt;0,"Available","Outside availability"))))</f>
        <v/>
      </c>
      <c r="J94" s="26">
        <f>IF(H94="","",IF(I94="Available",H94,0))</f>
        <v/>
      </c>
      <c r="K94" s="26">
        <f>IF(H94="","",H94-J94)</f>
        <v/>
      </c>
      <c r="L94" s="8">
        <f>IFERROR(IF(COUNTA(A94:F94)=0,"",IF(AND(COUNT(A94,E94,F94)=3,A94=INT(A94),A94&gt;=1,A94&lt;=2958464,COUNTIF(Setup!$C$2:$C$4,B94)=1,C94&lt;&gt;"",E94&gt;=0,E94&lt;1,F94&gt;=0,F94&lt;1,E94&lt;&gt;F94,COUNTIFS($A$2:$A$101,A94,$B$2:$B$101,B94,$C$2:$C$101,C94)=1),"Ready","Review")),"Review")</f>
        <v/>
      </c>
    </row>
    <row r="95" ht="32" customHeight="1">
      <c r="A95" s="12" t="n"/>
      <c r="B95" s="13" t="n"/>
      <c r="C95" s="13" t="n"/>
      <c r="D95" s="13" t="n"/>
      <c r="E95" s="14" t="n"/>
      <c r="F95" s="14" t="n"/>
      <c r="G95" s="17">
        <f>IF(L95="Ready",A95+(F95&lt;E95),"")</f>
        <v/>
      </c>
      <c r="H95" s="27">
        <f>IF(L95="Ready",24*(G95+F95-A95-E95),"")</f>
        <v/>
      </c>
      <c r="I95" s="6">
        <f>IF(L95&lt;&gt;"Ready","",IF(D95="","Unassigned",IF(COUNTIF(Setup!$A$2:$A$7,D95)&lt;&gt;1,"Unknown guard",IF(COUNTIFS(Availability!$A$2:$A$101,D95,Availability!$B$2:$B$101,"&lt;="&amp;(A95+E95),Availability!$C$2:$C$101,"&gt;="&amp;(G95+F95),Availability!$D$2:$D$101,"Ready")&gt;0,"Available","Outside availability"))))</f>
        <v/>
      </c>
      <c r="J95" s="27">
        <f>IF(H95="","",IF(I95="Available",H95,0))</f>
        <v/>
      </c>
      <c r="K95" s="27">
        <f>IF(H95="","",H95-J95)</f>
        <v/>
      </c>
      <c r="L95" s="6">
        <f>IFERROR(IF(COUNTA(A95:F95)=0,"",IF(AND(COUNT(A95,E95,F95)=3,A95=INT(A95),A95&gt;=1,A95&lt;=2958464,COUNTIF(Setup!$C$2:$C$4,B95)=1,C95&lt;&gt;"",E95&gt;=0,E95&lt;1,F95&gt;=0,F95&lt;1,E95&lt;&gt;F95,COUNTIFS($A$2:$A$101,A95,$B$2:$B$101,B95,$C$2:$C$101,C95)=1),"Ready","Review")),"Review")</f>
        <v/>
      </c>
    </row>
    <row r="96" ht="32" customHeight="1">
      <c r="A96" s="12" t="n"/>
      <c r="B96" s="13" t="n"/>
      <c r="C96" s="13" t="n"/>
      <c r="D96" s="13" t="n"/>
      <c r="E96" s="14" t="n"/>
      <c r="F96" s="14" t="n"/>
      <c r="G96" s="15">
        <f>IF(L96="Ready",A96+(F96&lt;E96),"")</f>
        <v/>
      </c>
      <c r="H96" s="26">
        <f>IF(L96="Ready",24*(G96+F96-A96-E96),"")</f>
        <v/>
      </c>
      <c r="I96" s="8">
        <f>IF(L96&lt;&gt;"Ready","",IF(D96="","Unassigned",IF(COUNTIF(Setup!$A$2:$A$7,D96)&lt;&gt;1,"Unknown guard",IF(COUNTIFS(Availability!$A$2:$A$101,D96,Availability!$B$2:$B$101,"&lt;="&amp;(A96+E96),Availability!$C$2:$C$101,"&gt;="&amp;(G96+F96),Availability!$D$2:$D$101,"Ready")&gt;0,"Available","Outside availability"))))</f>
        <v/>
      </c>
      <c r="J96" s="26">
        <f>IF(H96="","",IF(I96="Available",H96,0))</f>
        <v/>
      </c>
      <c r="K96" s="26">
        <f>IF(H96="","",H96-J96)</f>
        <v/>
      </c>
      <c r="L96" s="8">
        <f>IFERROR(IF(COUNTA(A96:F96)=0,"",IF(AND(COUNT(A96,E96,F96)=3,A96=INT(A96),A96&gt;=1,A96&lt;=2958464,COUNTIF(Setup!$C$2:$C$4,B96)=1,C96&lt;&gt;"",E96&gt;=0,E96&lt;1,F96&gt;=0,F96&lt;1,E96&lt;&gt;F96,COUNTIFS($A$2:$A$101,A96,$B$2:$B$101,B96,$C$2:$C$101,C96)=1),"Ready","Review")),"Review")</f>
        <v/>
      </c>
    </row>
    <row r="97" ht="32" customHeight="1">
      <c r="A97" s="12" t="n"/>
      <c r="B97" s="13" t="n"/>
      <c r="C97" s="13" t="n"/>
      <c r="D97" s="13" t="n"/>
      <c r="E97" s="14" t="n"/>
      <c r="F97" s="14" t="n"/>
      <c r="G97" s="17">
        <f>IF(L97="Ready",A97+(F97&lt;E97),"")</f>
        <v/>
      </c>
      <c r="H97" s="27">
        <f>IF(L97="Ready",24*(G97+F97-A97-E97),"")</f>
        <v/>
      </c>
      <c r="I97" s="6">
        <f>IF(L97&lt;&gt;"Ready","",IF(D97="","Unassigned",IF(COUNTIF(Setup!$A$2:$A$7,D97)&lt;&gt;1,"Unknown guard",IF(COUNTIFS(Availability!$A$2:$A$101,D97,Availability!$B$2:$B$101,"&lt;="&amp;(A97+E97),Availability!$C$2:$C$101,"&gt;="&amp;(G97+F97),Availability!$D$2:$D$101,"Ready")&gt;0,"Available","Outside availability"))))</f>
        <v/>
      </c>
      <c r="J97" s="27">
        <f>IF(H97="","",IF(I97="Available",H97,0))</f>
        <v/>
      </c>
      <c r="K97" s="27">
        <f>IF(H97="","",H97-J97)</f>
        <v/>
      </c>
      <c r="L97" s="6">
        <f>IFERROR(IF(COUNTA(A97:F97)=0,"",IF(AND(COUNT(A97,E97,F97)=3,A97=INT(A97),A97&gt;=1,A97&lt;=2958464,COUNTIF(Setup!$C$2:$C$4,B97)=1,C97&lt;&gt;"",E97&gt;=0,E97&lt;1,F97&gt;=0,F97&lt;1,E97&lt;&gt;F97,COUNTIFS($A$2:$A$101,A97,$B$2:$B$101,B97,$C$2:$C$101,C97)=1),"Ready","Review")),"Review")</f>
        <v/>
      </c>
    </row>
    <row r="98" ht="32" customHeight="1">
      <c r="A98" s="12" t="n"/>
      <c r="B98" s="13" t="n"/>
      <c r="C98" s="13" t="n"/>
      <c r="D98" s="13" t="n"/>
      <c r="E98" s="14" t="n"/>
      <c r="F98" s="14" t="n"/>
      <c r="G98" s="15">
        <f>IF(L98="Ready",A98+(F98&lt;E98),"")</f>
        <v/>
      </c>
      <c r="H98" s="26">
        <f>IF(L98="Ready",24*(G98+F98-A98-E98),"")</f>
        <v/>
      </c>
      <c r="I98" s="8">
        <f>IF(L98&lt;&gt;"Ready","",IF(D98="","Unassigned",IF(COUNTIF(Setup!$A$2:$A$7,D98)&lt;&gt;1,"Unknown guard",IF(COUNTIFS(Availability!$A$2:$A$101,D98,Availability!$B$2:$B$101,"&lt;="&amp;(A98+E98),Availability!$C$2:$C$101,"&gt;="&amp;(G98+F98),Availability!$D$2:$D$101,"Ready")&gt;0,"Available","Outside availability"))))</f>
        <v/>
      </c>
      <c r="J98" s="26">
        <f>IF(H98="","",IF(I98="Available",H98,0))</f>
        <v/>
      </c>
      <c r="K98" s="26">
        <f>IF(H98="","",H98-J98)</f>
        <v/>
      </c>
      <c r="L98" s="8">
        <f>IFERROR(IF(COUNTA(A98:F98)=0,"",IF(AND(COUNT(A98,E98,F98)=3,A98=INT(A98),A98&gt;=1,A98&lt;=2958464,COUNTIF(Setup!$C$2:$C$4,B98)=1,C98&lt;&gt;"",E98&gt;=0,E98&lt;1,F98&gt;=0,F98&lt;1,E98&lt;&gt;F98,COUNTIFS($A$2:$A$101,A98,$B$2:$B$101,B98,$C$2:$C$101,C98)=1),"Ready","Review")),"Review")</f>
        <v/>
      </c>
    </row>
    <row r="99" ht="32" customHeight="1">
      <c r="A99" s="12" t="n"/>
      <c r="B99" s="13" t="n"/>
      <c r="C99" s="13" t="n"/>
      <c r="D99" s="13" t="n"/>
      <c r="E99" s="14" t="n"/>
      <c r="F99" s="14" t="n"/>
      <c r="G99" s="17">
        <f>IF(L99="Ready",A99+(F99&lt;E99),"")</f>
        <v/>
      </c>
      <c r="H99" s="27">
        <f>IF(L99="Ready",24*(G99+F99-A99-E99),"")</f>
        <v/>
      </c>
      <c r="I99" s="6">
        <f>IF(L99&lt;&gt;"Ready","",IF(D99="","Unassigned",IF(COUNTIF(Setup!$A$2:$A$7,D99)&lt;&gt;1,"Unknown guard",IF(COUNTIFS(Availability!$A$2:$A$101,D99,Availability!$B$2:$B$101,"&lt;="&amp;(A99+E99),Availability!$C$2:$C$101,"&gt;="&amp;(G99+F99),Availability!$D$2:$D$101,"Ready")&gt;0,"Available","Outside availability"))))</f>
        <v/>
      </c>
      <c r="J99" s="27">
        <f>IF(H99="","",IF(I99="Available",H99,0))</f>
        <v/>
      </c>
      <c r="K99" s="27">
        <f>IF(H99="","",H99-J99)</f>
        <v/>
      </c>
      <c r="L99" s="6">
        <f>IFERROR(IF(COUNTA(A99:F99)=0,"",IF(AND(COUNT(A99,E99,F99)=3,A99=INT(A99),A99&gt;=1,A99&lt;=2958464,COUNTIF(Setup!$C$2:$C$4,B99)=1,C99&lt;&gt;"",E99&gt;=0,E99&lt;1,F99&gt;=0,F99&lt;1,E99&lt;&gt;F99,COUNTIFS($A$2:$A$101,A99,$B$2:$B$101,B99,$C$2:$C$101,C99)=1),"Ready","Review")),"Review")</f>
        <v/>
      </c>
    </row>
    <row r="100" ht="32" customHeight="1">
      <c r="A100" s="12" t="n"/>
      <c r="B100" s="13" t="n"/>
      <c r="C100" s="13" t="n"/>
      <c r="D100" s="13" t="n"/>
      <c r="E100" s="14" t="n"/>
      <c r="F100" s="14" t="n"/>
      <c r="G100" s="15">
        <f>IF(L100="Ready",A100+(F100&lt;E100),"")</f>
        <v/>
      </c>
      <c r="H100" s="26">
        <f>IF(L100="Ready",24*(G100+F100-A100-E100),"")</f>
        <v/>
      </c>
      <c r="I100" s="8">
        <f>IF(L100&lt;&gt;"Ready","",IF(D100="","Unassigned",IF(COUNTIF(Setup!$A$2:$A$7,D100)&lt;&gt;1,"Unknown guard",IF(COUNTIFS(Availability!$A$2:$A$101,D100,Availability!$B$2:$B$101,"&lt;="&amp;(A100+E100),Availability!$C$2:$C$101,"&gt;="&amp;(G100+F100),Availability!$D$2:$D$101,"Ready")&gt;0,"Available","Outside availability"))))</f>
        <v/>
      </c>
      <c r="J100" s="26">
        <f>IF(H100="","",IF(I100="Available",H100,0))</f>
        <v/>
      </c>
      <c r="K100" s="26">
        <f>IF(H100="","",H100-J100)</f>
        <v/>
      </c>
      <c r="L100" s="8">
        <f>IFERROR(IF(COUNTA(A100:F100)=0,"",IF(AND(COUNT(A100,E100,F100)=3,A100=INT(A100),A100&gt;=1,A100&lt;=2958464,COUNTIF(Setup!$C$2:$C$4,B100)=1,C100&lt;&gt;"",E100&gt;=0,E100&lt;1,F100&gt;=0,F100&lt;1,E100&lt;&gt;F100,COUNTIFS($A$2:$A$101,A100,$B$2:$B$101,B100,$C$2:$C$101,C100)=1),"Ready","Review")),"Review")</f>
        <v/>
      </c>
    </row>
    <row r="101" ht="32" customHeight="1">
      <c r="A101" s="12" t="n"/>
      <c r="B101" s="13" t="n"/>
      <c r="C101" s="13" t="n"/>
      <c r="D101" s="13" t="n"/>
      <c r="E101" s="14" t="n"/>
      <c r="F101" s="14" t="n"/>
      <c r="G101" s="17">
        <f>IF(L101="Ready",A101+(F101&lt;E101),"")</f>
        <v/>
      </c>
      <c r="H101" s="27">
        <f>IF(L101="Ready",24*(G101+F101-A101-E101),"")</f>
        <v/>
      </c>
      <c r="I101" s="6">
        <f>IF(L101&lt;&gt;"Ready","",IF(D101="","Unassigned",IF(COUNTIF(Setup!$A$2:$A$7,D101)&lt;&gt;1,"Unknown guard",IF(COUNTIFS(Availability!$A$2:$A$101,D101,Availability!$B$2:$B$101,"&lt;="&amp;(A101+E101),Availability!$C$2:$C$101,"&gt;="&amp;(G101+F101),Availability!$D$2:$D$101,"Ready")&gt;0,"Available","Outside availability"))))</f>
        <v/>
      </c>
      <c r="J101" s="27">
        <f>IF(H101="","",IF(I101="Available",H101,0))</f>
        <v/>
      </c>
      <c r="K101" s="27">
        <f>IF(H101="","",H101-J101)</f>
        <v/>
      </c>
      <c r="L101" s="6">
        <f>IFERROR(IF(COUNTA(A101:F101)=0,"",IF(AND(COUNT(A101,E101,F101)=3,A101=INT(A101),A101&gt;=1,A101&lt;=2958464,COUNTIF(Setup!$C$2:$C$4,B101)=1,C101&lt;&gt;"",E101&gt;=0,E101&lt;1,F101&gt;=0,F101&lt;1,E101&lt;&gt;F101,COUNTIFS($A$2:$A$101,A101,$B$2:$B$101,B101,$C$2:$C$101,C101)=1),"Ready","Review")),"Review")</f>
        <v/>
      </c>
    </row>
  </sheetData>
  <autoFilter ref="A1:L101"/>
  <conditionalFormatting sqref="A2:L101">
    <cfRule type="expression" priority="1" dxfId="0" stopIfTrue="1">
      <formula>$L2="Review"</formula>
    </cfRule>
  </conditionalFormatting>
  <conditionalFormatting sqref="I2:I101">
    <cfRule type="expression" priority="2" dxfId="0">
      <formula>$I2="Unknown guard"</formula>
    </cfRule>
  </conditionalFormatting>
  <conditionalFormatting sqref="I2:J101">
    <cfRule type="expression" priority="3" dxfId="2">
      <formula>$I2="Available"</formula>
    </cfRule>
  </conditionalFormatting>
  <conditionalFormatting sqref="K2:K101">
    <cfRule type="expression" priority="4" dxfId="1">
      <formula>AND(ISNUMBER(K2),K2&gt;0)</formula>
    </cfRule>
  </conditionalFormatting>
  <conditionalFormatting sqref="C2:C101">
    <cfRule type="expression" priority="5" dxfId="0">
      <formula>AND($C2&lt;&gt;"",COUNTIFS($A$2:$A$101,$A2,$B$2:$B$101,$B2,$C$2:$C$101,$C2)&gt;1)</formula>
    </cfRule>
  </conditionalFormatting>
  <dataValidations count="6">
    <dataValidation sqref="B2:B101" showDropDown="0" showInputMessage="1" showErrorMessage="1" allowBlank="0" errorTitle="Input needs correction" error="Select a listed post. Every used slot needs a post." promptTitle="Manual planning input" prompt="Select a listed post. Every used slot needs a post." type="list" errorStyle="stop">
      <formula1>INDIRECT("'Setup'!$C$2:$C$4")</formula1>
    </dataValidation>
    <dataValidation sqref="D2:D101" showDropDown="0" showInputMessage="1" showErrorMessage="1" allowBlank="0" errorTitle="Input needs correction" error="Select a listed guard, or leave blank for an unassigned slot." promptTitle="Manual planning input" prompt="Select a listed guard, or leave blank for an unassigned slot." type="list" errorStyle="stop">
      <formula1>INDIRECT("'Setup'!$A$2:$A$7")</formula1>
    </dataValidation>
    <dataValidation sqref="A2:A101" showDropDown="0" showInputMessage="1" showErrorMessage="1" allowBlank="0" errorTitle="Input needs correction" error="Enter a whole-number Excel date, displayed as MM/DD/YYYY." promptTitle="Manual planning input" prompt="Enter a whole-number Excel date, displayed as MM/DD/YYYY." type="custom" errorStyle="stop">
      <formula1>=IFERROR(OR(COUNTA($A2:$F2)=0,AND(ISNUMBER(A2),A2=INT(A2),A2&gt;=1,A2&lt;=2958464)),FALSE)</formula1>
    </dataValidation>
    <dataValidation sqref="C2:C101" showDropDown="0" showInputMessage="1" showErrorMessage="1" allowBlank="0" errorTitle="Input needs correction" error="Enter a slot ID unique within this shift-start date and post." promptTitle="Manual planning input" prompt="Enter a slot ID unique within this shift-start date and post." type="custom" errorStyle="stop">
      <formula1>=OR(COUNTA($A2:$F2)=0,AND(C2&lt;&gt;"",COUNTIFS($A$2:$A$101,$A2,$B$2:$B$101,$B2,$C$2:$C$101,C2)=1))</formula1>
    </dataValidation>
    <dataValidation sqref="E2:E101" showDropDown="0" showInputMessage="1" showErrorMessage="1" allowBlank="0" errorTitle="Input needs correction" error="Enter a time from midnight inclusive to the next midnight exclusive. Start and end times must differ." promptTitle="Manual planning input" prompt="Enter a time from midnight inclusive to the next midnight exclusive. Start and end times must differ." type="custom" errorStyle="stop">
      <formula1>=IFERROR(OR(COUNTA($A2:$F2)=0,AND(ISNUMBER(E2),E2&gt;=0,E2&lt;1,OR(F2="",E2&lt;&gt;F2))),FALSE)</formula1>
    </dataValidation>
    <dataValidation sqref="F2:F101" showDropDown="0" showInputMessage="1" showErrorMessage="1" allowBlank="0" errorTitle="Input needs correction" error="Enter a time from midnight inclusive to the next midnight exclusive. Start and end times must differ." promptTitle="Manual planning input" prompt="Enter a time from midnight inclusive to the next midnight exclusive. Start and end times must differ." type="custom" errorStyle="stop">
      <formula1>=IFERROR(OR(COUNTA($A2:$F2)=0,AND(ISNUMBER(F2),F2&gt;=0,F2&lt;1,OR(E2="",F2&lt;&gt;E2))),FALSE)</formula1>
    </dataValidation>
  </dataValidations>
  <printOptions horizontalCentered="1"/>
  <pageMargins left="0.75" right="0.75" top="1" bottom="1" header="0.5" footer="0.5"/>
  <pageSetup orientation="landscape" paperSize="1" fitToHeight="0" fitToWidth="1"/>
</worksheet>
</file>

<file path=xl/worksheets/sheet3.xml><?xml version="1.0" encoding="utf-8"?>
<worksheet xmlns="http://schemas.openxmlformats.org/spreadsheetml/2006/main">
  <sheetPr>
    <tabColor rgb="00143D32"/>
    <outlinePr summaryBelow="1" summaryRight="1"/>
    <pageSetUpPr fitToPage="1"/>
  </sheetPr>
  <dimension ref="A1:E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7" customWidth="1" min="2" max="2"/>
    <col width="27" customWidth="1" min="3" max="3"/>
    <col width="16" customWidth="1" min="4" max="4"/>
    <col width="32" customWidth="1" min="5" max="5"/>
  </cols>
  <sheetData>
    <row r="1" ht="43" customHeight="1">
      <c r="A1" s="4" t="inlineStr">
        <is>
          <t>Guard ID</t>
        </is>
      </c>
      <c r="B1" s="4" t="inlineStr">
        <is>
          <t>Available from</t>
        </is>
      </c>
      <c r="C1" s="4" t="inlineStr">
        <is>
          <t>Available through</t>
        </is>
      </c>
      <c r="D1" s="4" t="inlineStr">
        <is>
          <t>Input status</t>
        </is>
      </c>
      <c r="E1" s="4" t="inlineStr">
        <is>
          <t>Record label</t>
        </is>
      </c>
    </row>
    <row r="2" ht="32" customHeight="1">
      <c r="A2" s="13" t="inlineStr">
        <is>
          <t>GUARD-01</t>
        </is>
      </c>
      <c r="B2" s="28" t="n">
        <v>46293.33333333334</v>
      </c>
      <c r="C2" s="28" t="n">
        <v>46293.66666666666</v>
      </c>
      <c r="D2" s="8">
        <f>IFERROR(IF(COUNTA(A2:C2)=0,"",IF(AND(COUNTIF(Setup!$A$2:$A$7,A2)=1,COUNT(B2:C2)=2,B2&gt;=1,C2&lt;2958466,C2&gt;B2),"Ready","Review")),"Review")</f>
        <v/>
      </c>
      <c r="E2" s="13" t="inlineStr">
        <is>
          <t>Fictional sample window</t>
        </is>
      </c>
    </row>
    <row r="3" ht="32" customHeight="1">
      <c r="A3" s="13" t="inlineStr">
        <is>
          <t>GUARD-02</t>
        </is>
      </c>
      <c r="B3" s="28" t="n">
        <v>46293.33333333334</v>
      </c>
      <c r="C3" s="28" t="n">
        <v>46293.66666666666</v>
      </c>
      <c r="D3" s="6">
        <f>IFERROR(IF(COUNTA(A3:C3)=0,"",IF(AND(COUNTIF(Setup!$A$2:$A$7,A3)=1,COUNT(B3:C3)=2,B3&gt;=1,C3&lt;2958466,C3&gt;B3),"Ready","Review")),"Review")</f>
        <v/>
      </c>
      <c r="E3" s="13" t="inlineStr">
        <is>
          <t>Fictional sample window</t>
        </is>
      </c>
    </row>
    <row r="4" ht="32" customHeight="1">
      <c r="A4" s="13" t="inlineStr">
        <is>
          <t>GUARD-03</t>
        </is>
      </c>
      <c r="B4" s="28" t="n">
        <v>46294.33333333334</v>
      </c>
      <c r="C4" s="28" t="n">
        <v>46294.66666666666</v>
      </c>
      <c r="D4" s="8">
        <f>IFERROR(IF(COUNTA(A4:C4)=0,"",IF(AND(COUNTIF(Setup!$A$2:$A$7,A4)=1,COUNT(B4:C4)=2,B4&gt;=1,C4&lt;2958466,C4&gt;B4),"Ready","Review")),"Review")</f>
        <v/>
      </c>
      <c r="E4" s="13" t="inlineStr">
        <is>
          <t>Fictional sample window</t>
        </is>
      </c>
    </row>
    <row r="5" ht="32" customHeight="1">
      <c r="A5" s="13" t="inlineStr">
        <is>
          <t>GUARD-04</t>
        </is>
      </c>
      <c r="B5" s="28" t="n">
        <v>46294.33333333334</v>
      </c>
      <c r="C5" s="28" t="n">
        <v>46294.66666666666</v>
      </c>
      <c r="D5" s="6">
        <f>IFERROR(IF(COUNTA(A5:C5)=0,"",IF(AND(COUNTIF(Setup!$A$2:$A$7,A5)=1,COUNT(B5:C5)=2,B5&gt;=1,C5&lt;2958466,C5&gt;B5),"Ready","Review")),"Review")</f>
        <v/>
      </c>
      <c r="E5" s="13" t="inlineStr">
        <is>
          <t>Fictional sample window</t>
        </is>
      </c>
    </row>
    <row r="6" ht="32" customHeight="1">
      <c r="A6" s="13" t="inlineStr">
        <is>
          <t>GUARD-05</t>
        </is>
      </c>
      <c r="B6" s="28" t="n">
        <v>46294.33333333334</v>
      </c>
      <c r="C6" s="28" t="n">
        <v>46294.5</v>
      </c>
      <c r="D6" s="8">
        <f>IFERROR(IF(COUNTA(A6:C6)=0,"",IF(AND(COUNTIF(Setup!$A$2:$A$7,A6)=1,COUNT(B6:C6)=2,B6&gt;=1,C6&lt;2958466,C6&gt;B6),"Ready","Review")),"Review")</f>
        <v/>
      </c>
      <c r="E6" s="13" t="inlineStr">
        <is>
          <t>Fictional sample window</t>
        </is>
      </c>
    </row>
    <row r="7" ht="32" customHeight="1">
      <c r="A7" s="13" t="inlineStr">
        <is>
          <t>GUARD-06</t>
        </is>
      </c>
      <c r="B7" s="28" t="n">
        <v>46295.33333333334</v>
      </c>
      <c r="C7" s="28" t="n">
        <v>46295.66666666666</v>
      </c>
      <c r="D7" s="6">
        <f>IFERROR(IF(COUNTA(A7:C7)=0,"",IF(AND(COUNTIF(Setup!$A$2:$A$7,A7)=1,COUNT(B7:C7)=2,B7&gt;=1,C7&lt;2958466,C7&gt;B7),"Ready","Review")),"Review")</f>
        <v/>
      </c>
      <c r="E7" s="13" t="inlineStr">
        <is>
          <t>Fictional sample window</t>
        </is>
      </c>
    </row>
    <row r="8" ht="32" customHeight="1">
      <c r="A8" s="13" t="inlineStr">
        <is>
          <t>GUARD-01</t>
        </is>
      </c>
      <c r="B8" s="28" t="n">
        <v>46296.91666666666</v>
      </c>
      <c r="C8" s="28" t="n">
        <v>46297.25</v>
      </c>
      <c r="D8" s="8">
        <f>IFERROR(IF(COUNTA(A8:C8)=0,"",IF(AND(COUNTIF(Setup!$A$2:$A$7,A8)=1,COUNT(B8:C8)=2,B8&gt;=1,C8&lt;2958466,C8&gt;B8),"Ready","Review")),"Review")</f>
        <v/>
      </c>
      <c r="E8" s="13" t="inlineStr">
        <is>
          <t>Fictional sample window</t>
        </is>
      </c>
    </row>
    <row r="9" ht="32" customHeight="1">
      <c r="A9" s="13" t="inlineStr">
        <is>
          <t>GUARD-02</t>
        </is>
      </c>
      <c r="B9" s="28" t="n">
        <v>46297.33333333334</v>
      </c>
      <c r="C9" s="28" t="n">
        <v>46297.66666666666</v>
      </c>
      <c r="D9" s="6">
        <f>IFERROR(IF(COUNTA(A9:C9)=0,"",IF(AND(COUNTIF(Setup!$A$2:$A$7,A9)=1,COUNT(B9:C9)=2,B9&gt;=1,C9&lt;2958466,C9&gt;B9),"Ready","Review")),"Review")</f>
        <v/>
      </c>
      <c r="E9" s="13" t="inlineStr">
        <is>
          <t>Fictional sample window</t>
        </is>
      </c>
    </row>
    <row r="10" ht="32" customHeight="1">
      <c r="A10" s="13" t="inlineStr">
        <is>
          <t>GUARD-03</t>
        </is>
      </c>
      <c r="B10" s="28" t="n">
        <v>46298.33333333334</v>
      </c>
      <c r="C10" s="28" t="n">
        <v>46298.66666666666</v>
      </c>
      <c r="D10" s="8">
        <f>IFERROR(IF(COUNTA(A10:C10)=0,"",IF(AND(COUNTIF(Setup!$A$2:$A$7,A10)=1,COUNT(B10:C10)=2,B10&gt;=1,C10&lt;2958466,C10&gt;B10),"Ready","Review")),"Review")</f>
        <v/>
      </c>
      <c r="E10" s="13" t="inlineStr">
        <is>
          <t>Fictional sample window</t>
        </is>
      </c>
    </row>
    <row r="11" ht="32" customHeight="1">
      <c r="A11" s="13" t="inlineStr">
        <is>
          <t>GUARD-04</t>
        </is>
      </c>
      <c r="B11" s="28" t="n">
        <v>46299.33333333334</v>
      </c>
      <c r="C11" s="28" t="n">
        <v>46299.66666666666</v>
      </c>
      <c r="D11" s="6">
        <f>IFERROR(IF(COUNTA(A11:C11)=0,"",IF(AND(COUNTIF(Setup!$A$2:$A$7,A11)=1,COUNT(B11:C11)=2,B11&gt;=1,C11&lt;2958466,C11&gt;B11),"Ready","Review")),"Review")</f>
        <v/>
      </c>
      <c r="E11" s="13" t="inlineStr">
        <is>
          <t>Fictional sample window</t>
        </is>
      </c>
    </row>
    <row r="12" ht="32" customHeight="1">
      <c r="A12" s="13" t="n"/>
      <c r="B12" s="28" t="n"/>
      <c r="C12" s="28" t="n"/>
      <c r="D12" s="8">
        <f>IFERROR(IF(COUNTA(A12:C12)=0,"",IF(AND(COUNTIF(Setup!$A$2:$A$7,A12)=1,COUNT(B12:C12)=2,B12&gt;=1,C12&lt;2958466,C12&gt;B12),"Ready","Review")),"Review")</f>
        <v/>
      </c>
      <c r="E12" s="13" t="n"/>
    </row>
    <row r="13" ht="32" customHeight="1">
      <c r="A13" s="13" t="n"/>
      <c r="B13" s="28" t="n"/>
      <c r="C13" s="28" t="n"/>
      <c r="D13" s="6">
        <f>IFERROR(IF(COUNTA(A13:C13)=0,"",IF(AND(COUNTIF(Setup!$A$2:$A$7,A13)=1,COUNT(B13:C13)=2,B13&gt;=1,C13&lt;2958466,C13&gt;B13),"Ready","Review")),"Review")</f>
        <v/>
      </c>
      <c r="E13" s="13" t="n"/>
    </row>
    <row r="14" ht="32" customHeight="1">
      <c r="A14" s="13" t="n"/>
      <c r="B14" s="28" t="n"/>
      <c r="C14" s="28" t="n"/>
      <c r="D14" s="8">
        <f>IFERROR(IF(COUNTA(A14:C14)=0,"",IF(AND(COUNTIF(Setup!$A$2:$A$7,A14)=1,COUNT(B14:C14)=2,B14&gt;=1,C14&lt;2958466,C14&gt;B14),"Ready","Review")),"Review")</f>
        <v/>
      </c>
      <c r="E14" s="13" t="n"/>
    </row>
    <row r="15" ht="32" customHeight="1">
      <c r="A15" s="13" t="n"/>
      <c r="B15" s="28" t="n"/>
      <c r="C15" s="28" t="n"/>
      <c r="D15" s="6">
        <f>IFERROR(IF(COUNTA(A15:C15)=0,"",IF(AND(COUNTIF(Setup!$A$2:$A$7,A15)=1,COUNT(B15:C15)=2,B15&gt;=1,C15&lt;2958466,C15&gt;B15),"Ready","Review")),"Review")</f>
        <v/>
      </c>
      <c r="E15" s="13" t="n"/>
    </row>
    <row r="16" ht="32" customHeight="1">
      <c r="A16" s="13" t="n"/>
      <c r="B16" s="28" t="n"/>
      <c r="C16" s="28" t="n"/>
      <c r="D16" s="8">
        <f>IFERROR(IF(COUNTA(A16:C16)=0,"",IF(AND(COUNTIF(Setup!$A$2:$A$7,A16)=1,COUNT(B16:C16)=2,B16&gt;=1,C16&lt;2958466,C16&gt;B16),"Ready","Review")),"Review")</f>
        <v/>
      </c>
      <c r="E16" s="13" t="n"/>
    </row>
    <row r="17" ht="32" customHeight="1">
      <c r="A17" s="13" t="n"/>
      <c r="B17" s="28" t="n"/>
      <c r="C17" s="28" t="n"/>
      <c r="D17" s="6">
        <f>IFERROR(IF(COUNTA(A17:C17)=0,"",IF(AND(COUNTIF(Setup!$A$2:$A$7,A17)=1,COUNT(B17:C17)=2,B17&gt;=1,C17&lt;2958466,C17&gt;B17),"Ready","Review")),"Review")</f>
        <v/>
      </c>
      <c r="E17" s="13" t="n"/>
    </row>
    <row r="18" ht="32" customHeight="1">
      <c r="A18" s="13" t="n"/>
      <c r="B18" s="28" t="n"/>
      <c r="C18" s="28" t="n"/>
      <c r="D18" s="8">
        <f>IFERROR(IF(COUNTA(A18:C18)=0,"",IF(AND(COUNTIF(Setup!$A$2:$A$7,A18)=1,COUNT(B18:C18)=2,B18&gt;=1,C18&lt;2958466,C18&gt;B18),"Ready","Review")),"Review")</f>
        <v/>
      </c>
      <c r="E18" s="13" t="n"/>
    </row>
    <row r="19" ht="32" customHeight="1">
      <c r="A19" s="13" t="n"/>
      <c r="B19" s="28" t="n"/>
      <c r="C19" s="28" t="n"/>
      <c r="D19" s="6">
        <f>IFERROR(IF(COUNTA(A19:C19)=0,"",IF(AND(COUNTIF(Setup!$A$2:$A$7,A19)=1,COUNT(B19:C19)=2,B19&gt;=1,C19&lt;2958466,C19&gt;B19),"Ready","Review")),"Review")</f>
        <v/>
      </c>
      <c r="E19" s="13" t="n"/>
    </row>
    <row r="20" ht="32" customHeight="1">
      <c r="A20" s="13" t="n"/>
      <c r="B20" s="28" t="n"/>
      <c r="C20" s="28" t="n"/>
      <c r="D20" s="8">
        <f>IFERROR(IF(COUNTA(A20:C20)=0,"",IF(AND(COUNTIF(Setup!$A$2:$A$7,A20)=1,COUNT(B20:C20)=2,B20&gt;=1,C20&lt;2958466,C20&gt;B20),"Ready","Review")),"Review")</f>
        <v/>
      </c>
      <c r="E20" s="13" t="n"/>
    </row>
    <row r="21" ht="32" customHeight="1">
      <c r="A21" s="13" t="n"/>
      <c r="B21" s="28" t="n"/>
      <c r="C21" s="28" t="n"/>
      <c r="D21" s="6">
        <f>IFERROR(IF(COUNTA(A21:C21)=0,"",IF(AND(COUNTIF(Setup!$A$2:$A$7,A21)=1,COUNT(B21:C21)=2,B21&gt;=1,C21&lt;2958466,C21&gt;B21),"Ready","Review")),"Review")</f>
        <v/>
      </c>
      <c r="E21" s="13" t="n"/>
    </row>
    <row r="22" ht="32" customHeight="1">
      <c r="A22" s="13" t="n"/>
      <c r="B22" s="28" t="n"/>
      <c r="C22" s="28" t="n"/>
      <c r="D22" s="8">
        <f>IFERROR(IF(COUNTA(A22:C22)=0,"",IF(AND(COUNTIF(Setup!$A$2:$A$7,A22)=1,COUNT(B22:C22)=2,B22&gt;=1,C22&lt;2958466,C22&gt;B22),"Ready","Review")),"Review")</f>
        <v/>
      </c>
      <c r="E22" s="13" t="n"/>
    </row>
    <row r="23" ht="32" customHeight="1">
      <c r="A23" s="13" t="n"/>
      <c r="B23" s="28" t="n"/>
      <c r="C23" s="28" t="n"/>
      <c r="D23" s="6">
        <f>IFERROR(IF(COUNTA(A23:C23)=0,"",IF(AND(COUNTIF(Setup!$A$2:$A$7,A23)=1,COUNT(B23:C23)=2,B23&gt;=1,C23&lt;2958466,C23&gt;B23),"Ready","Review")),"Review")</f>
        <v/>
      </c>
      <c r="E23" s="13" t="n"/>
    </row>
    <row r="24" ht="32" customHeight="1">
      <c r="A24" s="13" t="n"/>
      <c r="B24" s="28" t="n"/>
      <c r="C24" s="28" t="n"/>
      <c r="D24" s="8">
        <f>IFERROR(IF(COUNTA(A24:C24)=0,"",IF(AND(COUNTIF(Setup!$A$2:$A$7,A24)=1,COUNT(B24:C24)=2,B24&gt;=1,C24&lt;2958466,C24&gt;B24),"Ready","Review")),"Review")</f>
        <v/>
      </c>
      <c r="E24" s="13" t="n"/>
    </row>
    <row r="25" ht="32" customHeight="1">
      <c r="A25" s="13" t="n"/>
      <c r="B25" s="28" t="n"/>
      <c r="C25" s="28" t="n"/>
      <c r="D25" s="6">
        <f>IFERROR(IF(COUNTA(A25:C25)=0,"",IF(AND(COUNTIF(Setup!$A$2:$A$7,A25)=1,COUNT(B25:C25)=2,B25&gt;=1,C25&lt;2958466,C25&gt;B25),"Ready","Review")),"Review")</f>
        <v/>
      </c>
      <c r="E25" s="13" t="n"/>
    </row>
    <row r="26" ht="32" customHeight="1">
      <c r="A26" s="13" t="n"/>
      <c r="B26" s="28" t="n"/>
      <c r="C26" s="28" t="n"/>
      <c r="D26" s="8">
        <f>IFERROR(IF(COUNTA(A26:C26)=0,"",IF(AND(COUNTIF(Setup!$A$2:$A$7,A26)=1,COUNT(B26:C26)=2,B26&gt;=1,C26&lt;2958466,C26&gt;B26),"Ready","Review")),"Review")</f>
        <v/>
      </c>
      <c r="E26" s="13" t="n"/>
    </row>
    <row r="27" ht="32" customHeight="1">
      <c r="A27" s="13" t="n"/>
      <c r="B27" s="28" t="n"/>
      <c r="C27" s="28" t="n"/>
      <c r="D27" s="6">
        <f>IFERROR(IF(COUNTA(A27:C27)=0,"",IF(AND(COUNTIF(Setup!$A$2:$A$7,A27)=1,COUNT(B27:C27)=2,B27&gt;=1,C27&lt;2958466,C27&gt;B27),"Ready","Review")),"Review")</f>
        <v/>
      </c>
      <c r="E27" s="13" t="n"/>
    </row>
    <row r="28" ht="32" customHeight="1">
      <c r="A28" s="13" t="n"/>
      <c r="B28" s="28" t="n"/>
      <c r="C28" s="28" t="n"/>
      <c r="D28" s="8">
        <f>IFERROR(IF(COUNTA(A28:C28)=0,"",IF(AND(COUNTIF(Setup!$A$2:$A$7,A28)=1,COUNT(B28:C28)=2,B28&gt;=1,C28&lt;2958466,C28&gt;B28),"Ready","Review")),"Review")</f>
        <v/>
      </c>
      <c r="E28" s="13" t="n"/>
    </row>
    <row r="29" ht="32" customHeight="1">
      <c r="A29" s="13" t="n"/>
      <c r="B29" s="28" t="n"/>
      <c r="C29" s="28" t="n"/>
      <c r="D29" s="6">
        <f>IFERROR(IF(COUNTA(A29:C29)=0,"",IF(AND(COUNTIF(Setup!$A$2:$A$7,A29)=1,COUNT(B29:C29)=2,B29&gt;=1,C29&lt;2958466,C29&gt;B29),"Ready","Review")),"Review")</f>
        <v/>
      </c>
      <c r="E29" s="13" t="n"/>
    </row>
    <row r="30" ht="32" customHeight="1">
      <c r="A30" s="13" t="n"/>
      <c r="B30" s="28" t="n"/>
      <c r="C30" s="28" t="n"/>
      <c r="D30" s="8">
        <f>IFERROR(IF(COUNTA(A30:C30)=0,"",IF(AND(COUNTIF(Setup!$A$2:$A$7,A30)=1,COUNT(B30:C30)=2,B30&gt;=1,C30&lt;2958466,C30&gt;B30),"Ready","Review")),"Review")</f>
        <v/>
      </c>
      <c r="E30" s="13" t="n"/>
    </row>
    <row r="31" ht="32" customHeight="1">
      <c r="A31" s="13" t="n"/>
      <c r="B31" s="28" t="n"/>
      <c r="C31" s="28" t="n"/>
      <c r="D31" s="6">
        <f>IFERROR(IF(COUNTA(A31:C31)=0,"",IF(AND(COUNTIF(Setup!$A$2:$A$7,A31)=1,COUNT(B31:C31)=2,B31&gt;=1,C31&lt;2958466,C31&gt;B31),"Ready","Review")),"Review")</f>
        <v/>
      </c>
      <c r="E31" s="13" t="n"/>
    </row>
    <row r="32" ht="32" customHeight="1">
      <c r="A32" s="13" t="n"/>
      <c r="B32" s="28" t="n"/>
      <c r="C32" s="28" t="n"/>
      <c r="D32" s="8">
        <f>IFERROR(IF(COUNTA(A32:C32)=0,"",IF(AND(COUNTIF(Setup!$A$2:$A$7,A32)=1,COUNT(B32:C32)=2,B32&gt;=1,C32&lt;2958466,C32&gt;B32),"Ready","Review")),"Review")</f>
        <v/>
      </c>
      <c r="E32" s="13" t="n"/>
    </row>
    <row r="33" ht="32" customHeight="1">
      <c r="A33" s="13" t="n"/>
      <c r="B33" s="28" t="n"/>
      <c r="C33" s="28" t="n"/>
      <c r="D33" s="6">
        <f>IFERROR(IF(COUNTA(A33:C33)=0,"",IF(AND(COUNTIF(Setup!$A$2:$A$7,A33)=1,COUNT(B33:C33)=2,B33&gt;=1,C33&lt;2958466,C33&gt;B33),"Ready","Review")),"Review")</f>
        <v/>
      </c>
      <c r="E33" s="13" t="n"/>
    </row>
    <row r="34" ht="32" customHeight="1">
      <c r="A34" s="13" t="n"/>
      <c r="B34" s="28" t="n"/>
      <c r="C34" s="28" t="n"/>
      <c r="D34" s="8">
        <f>IFERROR(IF(COUNTA(A34:C34)=0,"",IF(AND(COUNTIF(Setup!$A$2:$A$7,A34)=1,COUNT(B34:C34)=2,B34&gt;=1,C34&lt;2958466,C34&gt;B34),"Ready","Review")),"Review")</f>
        <v/>
      </c>
      <c r="E34" s="13" t="n"/>
    </row>
    <row r="35" ht="32" customHeight="1">
      <c r="A35" s="13" t="n"/>
      <c r="B35" s="28" t="n"/>
      <c r="C35" s="28" t="n"/>
      <c r="D35" s="6">
        <f>IFERROR(IF(COUNTA(A35:C35)=0,"",IF(AND(COUNTIF(Setup!$A$2:$A$7,A35)=1,COUNT(B35:C35)=2,B35&gt;=1,C35&lt;2958466,C35&gt;B35),"Ready","Review")),"Review")</f>
        <v/>
      </c>
      <c r="E35" s="13" t="n"/>
    </row>
    <row r="36" ht="32" customHeight="1">
      <c r="A36" s="13" t="n"/>
      <c r="B36" s="28" t="n"/>
      <c r="C36" s="28" t="n"/>
      <c r="D36" s="8">
        <f>IFERROR(IF(COUNTA(A36:C36)=0,"",IF(AND(COUNTIF(Setup!$A$2:$A$7,A36)=1,COUNT(B36:C36)=2,B36&gt;=1,C36&lt;2958466,C36&gt;B36),"Ready","Review")),"Review")</f>
        <v/>
      </c>
      <c r="E36" s="13" t="n"/>
    </row>
    <row r="37" ht="32" customHeight="1">
      <c r="A37" s="13" t="n"/>
      <c r="B37" s="28" t="n"/>
      <c r="C37" s="28" t="n"/>
      <c r="D37" s="6">
        <f>IFERROR(IF(COUNTA(A37:C37)=0,"",IF(AND(COUNTIF(Setup!$A$2:$A$7,A37)=1,COUNT(B37:C37)=2,B37&gt;=1,C37&lt;2958466,C37&gt;B37),"Ready","Review")),"Review")</f>
        <v/>
      </c>
      <c r="E37" s="13" t="n"/>
    </row>
    <row r="38" ht="32" customHeight="1">
      <c r="A38" s="13" t="n"/>
      <c r="B38" s="28" t="n"/>
      <c r="C38" s="28" t="n"/>
      <c r="D38" s="8">
        <f>IFERROR(IF(COUNTA(A38:C38)=0,"",IF(AND(COUNTIF(Setup!$A$2:$A$7,A38)=1,COUNT(B38:C38)=2,B38&gt;=1,C38&lt;2958466,C38&gt;B38),"Ready","Review")),"Review")</f>
        <v/>
      </c>
      <c r="E38" s="13" t="n"/>
    </row>
    <row r="39" ht="32" customHeight="1">
      <c r="A39" s="13" t="n"/>
      <c r="B39" s="28" t="n"/>
      <c r="C39" s="28" t="n"/>
      <c r="D39" s="6">
        <f>IFERROR(IF(COUNTA(A39:C39)=0,"",IF(AND(COUNTIF(Setup!$A$2:$A$7,A39)=1,COUNT(B39:C39)=2,B39&gt;=1,C39&lt;2958466,C39&gt;B39),"Ready","Review")),"Review")</f>
        <v/>
      </c>
      <c r="E39" s="13" t="n"/>
    </row>
    <row r="40" ht="32" customHeight="1">
      <c r="A40" s="13" t="n"/>
      <c r="B40" s="28" t="n"/>
      <c r="C40" s="28" t="n"/>
      <c r="D40" s="8">
        <f>IFERROR(IF(COUNTA(A40:C40)=0,"",IF(AND(COUNTIF(Setup!$A$2:$A$7,A40)=1,COUNT(B40:C40)=2,B40&gt;=1,C40&lt;2958466,C40&gt;B40),"Ready","Review")),"Review")</f>
        <v/>
      </c>
      <c r="E40" s="13" t="n"/>
    </row>
    <row r="41" ht="32" customHeight="1">
      <c r="A41" s="13" t="n"/>
      <c r="B41" s="28" t="n"/>
      <c r="C41" s="28" t="n"/>
      <c r="D41" s="6">
        <f>IFERROR(IF(COUNTA(A41:C41)=0,"",IF(AND(COUNTIF(Setup!$A$2:$A$7,A41)=1,COUNT(B41:C41)=2,B41&gt;=1,C41&lt;2958466,C41&gt;B41),"Ready","Review")),"Review")</f>
        <v/>
      </c>
      <c r="E41" s="13" t="n"/>
    </row>
    <row r="42" ht="32" customHeight="1">
      <c r="A42" s="13" t="n"/>
      <c r="B42" s="28" t="n"/>
      <c r="C42" s="28" t="n"/>
      <c r="D42" s="8">
        <f>IFERROR(IF(COUNTA(A42:C42)=0,"",IF(AND(COUNTIF(Setup!$A$2:$A$7,A42)=1,COUNT(B42:C42)=2,B42&gt;=1,C42&lt;2958466,C42&gt;B42),"Ready","Review")),"Review")</f>
        <v/>
      </c>
      <c r="E42" s="13" t="n"/>
    </row>
    <row r="43" ht="32" customHeight="1">
      <c r="A43" s="13" t="n"/>
      <c r="B43" s="28" t="n"/>
      <c r="C43" s="28" t="n"/>
      <c r="D43" s="6">
        <f>IFERROR(IF(COUNTA(A43:C43)=0,"",IF(AND(COUNTIF(Setup!$A$2:$A$7,A43)=1,COUNT(B43:C43)=2,B43&gt;=1,C43&lt;2958466,C43&gt;B43),"Ready","Review")),"Review")</f>
        <v/>
      </c>
      <c r="E43" s="13" t="n"/>
    </row>
    <row r="44" ht="32" customHeight="1">
      <c r="A44" s="13" t="n"/>
      <c r="B44" s="28" t="n"/>
      <c r="C44" s="28" t="n"/>
      <c r="D44" s="8">
        <f>IFERROR(IF(COUNTA(A44:C44)=0,"",IF(AND(COUNTIF(Setup!$A$2:$A$7,A44)=1,COUNT(B44:C44)=2,B44&gt;=1,C44&lt;2958466,C44&gt;B44),"Ready","Review")),"Review")</f>
        <v/>
      </c>
      <c r="E44" s="13" t="n"/>
    </row>
    <row r="45" ht="32" customHeight="1">
      <c r="A45" s="13" t="n"/>
      <c r="B45" s="28" t="n"/>
      <c r="C45" s="28" t="n"/>
      <c r="D45" s="6">
        <f>IFERROR(IF(COUNTA(A45:C45)=0,"",IF(AND(COUNTIF(Setup!$A$2:$A$7,A45)=1,COUNT(B45:C45)=2,B45&gt;=1,C45&lt;2958466,C45&gt;B45),"Ready","Review")),"Review")</f>
        <v/>
      </c>
      <c r="E45" s="13" t="n"/>
    </row>
    <row r="46" ht="32" customHeight="1">
      <c r="A46" s="13" t="n"/>
      <c r="B46" s="28" t="n"/>
      <c r="C46" s="28" t="n"/>
      <c r="D46" s="8">
        <f>IFERROR(IF(COUNTA(A46:C46)=0,"",IF(AND(COUNTIF(Setup!$A$2:$A$7,A46)=1,COUNT(B46:C46)=2,B46&gt;=1,C46&lt;2958466,C46&gt;B46),"Ready","Review")),"Review")</f>
        <v/>
      </c>
      <c r="E46" s="13" t="n"/>
    </row>
    <row r="47" ht="32" customHeight="1">
      <c r="A47" s="13" t="n"/>
      <c r="B47" s="28" t="n"/>
      <c r="C47" s="28" t="n"/>
      <c r="D47" s="6">
        <f>IFERROR(IF(COUNTA(A47:C47)=0,"",IF(AND(COUNTIF(Setup!$A$2:$A$7,A47)=1,COUNT(B47:C47)=2,B47&gt;=1,C47&lt;2958466,C47&gt;B47),"Ready","Review")),"Review")</f>
        <v/>
      </c>
      <c r="E47" s="13" t="n"/>
    </row>
    <row r="48" ht="32" customHeight="1">
      <c r="A48" s="13" t="n"/>
      <c r="B48" s="28" t="n"/>
      <c r="C48" s="28" t="n"/>
      <c r="D48" s="8">
        <f>IFERROR(IF(COUNTA(A48:C48)=0,"",IF(AND(COUNTIF(Setup!$A$2:$A$7,A48)=1,COUNT(B48:C48)=2,B48&gt;=1,C48&lt;2958466,C48&gt;B48),"Ready","Review")),"Review")</f>
        <v/>
      </c>
      <c r="E48" s="13" t="n"/>
    </row>
    <row r="49" ht="32" customHeight="1">
      <c r="A49" s="13" t="n"/>
      <c r="B49" s="28" t="n"/>
      <c r="C49" s="28" t="n"/>
      <c r="D49" s="6">
        <f>IFERROR(IF(COUNTA(A49:C49)=0,"",IF(AND(COUNTIF(Setup!$A$2:$A$7,A49)=1,COUNT(B49:C49)=2,B49&gt;=1,C49&lt;2958466,C49&gt;B49),"Ready","Review")),"Review")</f>
        <v/>
      </c>
      <c r="E49" s="13" t="n"/>
    </row>
    <row r="50" ht="32" customHeight="1">
      <c r="A50" s="13" t="n"/>
      <c r="B50" s="28" t="n"/>
      <c r="C50" s="28" t="n"/>
      <c r="D50" s="8">
        <f>IFERROR(IF(COUNTA(A50:C50)=0,"",IF(AND(COUNTIF(Setup!$A$2:$A$7,A50)=1,COUNT(B50:C50)=2,B50&gt;=1,C50&lt;2958466,C50&gt;B50),"Ready","Review")),"Review")</f>
        <v/>
      </c>
      <c r="E50" s="13" t="n"/>
    </row>
    <row r="51" ht="32" customHeight="1">
      <c r="A51" s="13" t="n"/>
      <c r="B51" s="28" t="n"/>
      <c r="C51" s="28" t="n"/>
      <c r="D51" s="6">
        <f>IFERROR(IF(COUNTA(A51:C51)=0,"",IF(AND(COUNTIF(Setup!$A$2:$A$7,A51)=1,COUNT(B51:C51)=2,B51&gt;=1,C51&lt;2958466,C51&gt;B51),"Ready","Review")),"Review")</f>
        <v/>
      </c>
      <c r="E51" s="13" t="n"/>
    </row>
    <row r="52" ht="32" customHeight="1">
      <c r="A52" s="13" t="n"/>
      <c r="B52" s="28" t="n"/>
      <c r="C52" s="28" t="n"/>
      <c r="D52" s="8">
        <f>IFERROR(IF(COUNTA(A52:C52)=0,"",IF(AND(COUNTIF(Setup!$A$2:$A$7,A52)=1,COUNT(B52:C52)=2,B52&gt;=1,C52&lt;2958466,C52&gt;B52),"Ready","Review")),"Review")</f>
        <v/>
      </c>
      <c r="E52" s="13" t="n"/>
    </row>
    <row r="53" ht="32" customHeight="1">
      <c r="A53" s="13" t="n"/>
      <c r="B53" s="28" t="n"/>
      <c r="C53" s="28" t="n"/>
      <c r="D53" s="6">
        <f>IFERROR(IF(COUNTA(A53:C53)=0,"",IF(AND(COUNTIF(Setup!$A$2:$A$7,A53)=1,COUNT(B53:C53)=2,B53&gt;=1,C53&lt;2958466,C53&gt;B53),"Ready","Review")),"Review")</f>
        <v/>
      </c>
      <c r="E53" s="13" t="n"/>
    </row>
    <row r="54" ht="32" customHeight="1">
      <c r="A54" s="13" t="n"/>
      <c r="B54" s="28" t="n"/>
      <c r="C54" s="28" t="n"/>
      <c r="D54" s="8">
        <f>IFERROR(IF(COUNTA(A54:C54)=0,"",IF(AND(COUNTIF(Setup!$A$2:$A$7,A54)=1,COUNT(B54:C54)=2,B54&gt;=1,C54&lt;2958466,C54&gt;B54),"Ready","Review")),"Review")</f>
        <v/>
      </c>
      <c r="E54" s="13" t="n"/>
    </row>
    <row r="55" ht="32" customHeight="1">
      <c r="A55" s="13" t="n"/>
      <c r="B55" s="28" t="n"/>
      <c r="C55" s="28" t="n"/>
      <c r="D55" s="6">
        <f>IFERROR(IF(COUNTA(A55:C55)=0,"",IF(AND(COUNTIF(Setup!$A$2:$A$7,A55)=1,COUNT(B55:C55)=2,B55&gt;=1,C55&lt;2958466,C55&gt;B55),"Ready","Review")),"Review")</f>
        <v/>
      </c>
      <c r="E55" s="13" t="n"/>
    </row>
    <row r="56" ht="32" customHeight="1">
      <c r="A56" s="13" t="n"/>
      <c r="B56" s="28" t="n"/>
      <c r="C56" s="28" t="n"/>
      <c r="D56" s="8">
        <f>IFERROR(IF(COUNTA(A56:C56)=0,"",IF(AND(COUNTIF(Setup!$A$2:$A$7,A56)=1,COUNT(B56:C56)=2,B56&gt;=1,C56&lt;2958466,C56&gt;B56),"Ready","Review")),"Review")</f>
        <v/>
      </c>
      <c r="E56" s="13" t="n"/>
    </row>
    <row r="57" ht="32" customHeight="1">
      <c r="A57" s="13" t="n"/>
      <c r="B57" s="28" t="n"/>
      <c r="C57" s="28" t="n"/>
      <c r="D57" s="6">
        <f>IFERROR(IF(COUNTA(A57:C57)=0,"",IF(AND(COUNTIF(Setup!$A$2:$A$7,A57)=1,COUNT(B57:C57)=2,B57&gt;=1,C57&lt;2958466,C57&gt;B57),"Ready","Review")),"Review")</f>
        <v/>
      </c>
      <c r="E57" s="13" t="n"/>
    </row>
    <row r="58" ht="32" customHeight="1">
      <c r="A58" s="13" t="n"/>
      <c r="B58" s="28" t="n"/>
      <c r="C58" s="28" t="n"/>
      <c r="D58" s="8">
        <f>IFERROR(IF(COUNTA(A58:C58)=0,"",IF(AND(COUNTIF(Setup!$A$2:$A$7,A58)=1,COUNT(B58:C58)=2,B58&gt;=1,C58&lt;2958466,C58&gt;B58),"Ready","Review")),"Review")</f>
        <v/>
      </c>
      <c r="E58" s="13" t="n"/>
    </row>
    <row r="59" ht="32" customHeight="1">
      <c r="A59" s="13" t="n"/>
      <c r="B59" s="28" t="n"/>
      <c r="C59" s="28" t="n"/>
      <c r="D59" s="6">
        <f>IFERROR(IF(COUNTA(A59:C59)=0,"",IF(AND(COUNTIF(Setup!$A$2:$A$7,A59)=1,COUNT(B59:C59)=2,B59&gt;=1,C59&lt;2958466,C59&gt;B59),"Ready","Review")),"Review")</f>
        <v/>
      </c>
      <c r="E59" s="13" t="n"/>
    </row>
    <row r="60" ht="32" customHeight="1">
      <c r="A60" s="13" t="n"/>
      <c r="B60" s="28" t="n"/>
      <c r="C60" s="28" t="n"/>
      <c r="D60" s="8">
        <f>IFERROR(IF(COUNTA(A60:C60)=0,"",IF(AND(COUNTIF(Setup!$A$2:$A$7,A60)=1,COUNT(B60:C60)=2,B60&gt;=1,C60&lt;2958466,C60&gt;B60),"Ready","Review")),"Review")</f>
        <v/>
      </c>
      <c r="E60" s="13" t="n"/>
    </row>
    <row r="61" ht="32" customHeight="1">
      <c r="A61" s="13" t="n"/>
      <c r="B61" s="28" t="n"/>
      <c r="C61" s="28" t="n"/>
      <c r="D61" s="6">
        <f>IFERROR(IF(COUNTA(A61:C61)=0,"",IF(AND(COUNTIF(Setup!$A$2:$A$7,A61)=1,COUNT(B61:C61)=2,B61&gt;=1,C61&lt;2958466,C61&gt;B61),"Ready","Review")),"Review")</f>
        <v/>
      </c>
      <c r="E61" s="13" t="n"/>
    </row>
    <row r="62" ht="32" customHeight="1">
      <c r="A62" s="13" t="n"/>
      <c r="B62" s="28" t="n"/>
      <c r="C62" s="28" t="n"/>
      <c r="D62" s="8">
        <f>IFERROR(IF(COUNTA(A62:C62)=0,"",IF(AND(COUNTIF(Setup!$A$2:$A$7,A62)=1,COUNT(B62:C62)=2,B62&gt;=1,C62&lt;2958466,C62&gt;B62),"Ready","Review")),"Review")</f>
        <v/>
      </c>
      <c r="E62" s="13" t="n"/>
    </row>
    <row r="63" ht="32" customHeight="1">
      <c r="A63" s="13" t="n"/>
      <c r="B63" s="28" t="n"/>
      <c r="C63" s="28" t="n"/>
      <c r="D63" s="6">
        <f>IFERROR(IF(COUNTA(A63:C63)=0,"",IF(AND(COUNTIF(Setup!$A$2:$A$7,A63)=1,COUNT(B63:C63)=2,B63&gt;=1,C63&lt;2958466,C63&gt;B63),"Ready","Review")),"Review")</f>
        <v/>
      </c>
      <c r="E63" s="13" t="n"/>
    </row>
    <row r="64" ht="32" customHeight="1">
      <c r="A64" s="13" t="n"/>
      <c r="B64" s="28" t="n"/>
      <c r="C64" s="28" t="n"/>
      <c r="D64" s="8">
        <f>IFERROR(IF(COUNTA(A64:C64)=0,"",IF(AND(COUNTIF(Setup!$A$2:$A$7,A64)=1,COUNT(B64:C64)=2,B64&gt;=1,C64&lt;2958466,C64&gt;B64),"Ready","Review")),"Review")</f>
        <v/>
      </c>
      <c r="E64" s="13" t="n"/>
    </row>
    <row r="65" ht="32" customHeight="1">
      <c r="A65" s="13" t="n"/>
      <c r="B65" s="28" t="n"/>
      <c r="C65" s="28" t="n"/>
      <c r="D65" s="6">
        <f>IFERROR(IF(COUNTA(A65:C65)=0,"",IF(AND(COUNTIF(Setup!$A$2:$A$7,A65)=1,COUNT(B65:C65)=2,B65&gt;=1,C65&lt;2958466,C65&gt;B65),"Ready","Review")),"Review")</f>
        <v/>
      </c>
      <c r="E65" s="13" t="n"/>
    </row>
    <row r="66" ht="32" customHeight="1">
      <c r="A66" s="13" t="n"/>
      <c r="B66" s="28" t="n"/>
      <c r="C66" s="28" t="n"/>
      <c r="D66" s="8">
        <f>IFERROR(IF(COUNTA(A66:C66)=0,"",IF(AND(COUNTIF(Setup!$A$2:$A$7,A66)=1,COUNT(B66:C66)=2,B66&gt;=1,C66&lt;2958466,C66&gt;B66),"Ready","Review")),"Review")</f>
        <v/>
      </c>
      <c r="E66" s="13" t="n"/>
    </row>
    <row r="67" ht="32" customHeight="1">
      <c r="A67" s="13" t="n"/>
      <c r="B67" s="28" t="n"/>
      <c r="C67" s="28" t="n"/>
      <c r="D67" s="6">
        <f>IFERROR(IF(COUNTA(A67:C67)=0,"",IF(AND(COUNTIF(Setup!$A$2:$A$7,A67)=1,COUNT(B67:C67)=2,B67&gt;=1,C67&lt;2958466,C67&gt;B67),"Ready","Review")),"Review")</f>
        <v/>
      </c>
      <c r="E67" s="13" t="n"/>
    </row>
    <row r="68" ht="32" customHeight="1">
      <c r="A68" s="13" t="n"/>
      <c r="B68" s="28" t="n"/>
      <c r="C68" s="28" t="n"/>
      <c r="D68" s="8">
        <f>IFERROR(IF(COUNTA(A68:C68)=0,"",IF(AND(COUNTIF(Setup!$A$2:$A$7,A68)=1,COUNT(B68:C68)=2,B68&gt;=1,C68&lt;2958466,C68&gt;B68),"Ready","Review")),"Review")</f>
        <v/>
      </c>
      <c r="E68" s="13" t="n"/>
    </row>
    <row r="69" ht="32" customHeight="1">
      <c r="A69" s="13" t="n"/>
      <c r="B69" s="28" t="n"/>
      <c r="C69" s="28" t="n"/>
      <c r="D69" s="6">
        <f>IFERROR(IF(COUNTA(A69:C69)=0,"",IF(AND(COUNTIF(Setup!$A$2:$A$7,A69)=1,COUNT(B69:C69)=2,B69&gt;=1,C69&lt;2958466,C69&gt;B69),"Ready","Review")),"Review")</f>
        <v/>
      </c>
      <c r="E69" s="13" t="n"/>
    </row>
    <row r="70" ht="32" customHeight="1">
      <c r="A70" s="13" t="n"/>
      <c r="B70" s="28" t="n"/>
      <c r="C70" s="28" t="n"/>
      <c r="D70" s="8">
        <f>IFERROR(IF(COUNTA(A70:C70)=0,"",IF(AND(COUNTIF(Setup!$A$2:$A$7,A70)=1,COUNT(B70:C70)=2,B70&gt;=1,C70&lt;2958466,C70&gt;B70),"Ready","Review")),"Review")</f>
        <v/>
      </c>
      <c r="E70" s="13" t="n"/>
    </row>
    <row r="71" ht="32" customHeight="1">
      <c r="A71" s="13" t="n"/>
      <c r="B71" s="28" t="n"/>
      <c r="C71" s="28" t="n"/>
      <c r="D71" s="6">
        <f>IFERROR(IF(COUNTA(A71:C71)=0,"",IF(AND(COUNTIF(Setup!$A$2:$A$7,A71)=1,COUNT(B71:C71)=2,B71&gt;=1,C71&lt;2958466,C71&gt;B71),"Ready","Review")),"Review")</f>
        <v/>
      </c>
      <c r="E71" s="13" t="n"/>
    </row>
    <row r="72" ht="32" customHeight="1">
      <c r="A72" s="13" t="n"/>
      <c r="B72" s="28" t="n"/>
      <c r="C72" s="28" t="n"/>
      <c r="D72" s="8">
        <f>IFERROR(IF(COUNTA(A72:C72)=0,"",IF(AND(COUNTIF(Setup!$A$2:$A$7,A72)=1,COUNT(B72:C72)=2,B72&gt;=1,C72&lt;2958466,C72&gt;B72),"Ready","Review")),"Review")</f>
        <v/>
      </c>
      <c r="E72" s="13" t="n"/>
    </row>
    <row r="73" ht="32" customHeight="1">
      <c r="A73" s="13" t="n"/>
      <c r="B73" s="28" t="n"/>
      <c r="C73" s="28" t="n"/>
      <c r="D73" s="6">
        <f>IFERROR(IF(COUNTA(A73:C73)=0,"",IF(AND(COUNTIF(Setup!$A$2:$A$7,A73)=1,COUNT(B73:C73)=2,B73&gt;=1,C73&lt;2958466,C73&gt;B73),"Ready","Review")),"Review")</f>
        <v/>
      </c>
      <c r="E73" s="13" t="n"/>
    </row>
    <row r="74" ht="32" customHeight="1">
      <c r="A74" s="13" t="n"/>
      <c r="B74" s="28" t="n"/>
      <c r="C74" s="28" t="n"/>
      <c r="D74" s="8">
        <f>IFERROR(IF(COUNTA(A74:C74)=0,"",IF(AND(COUNTIF(Setup!$A$2:$A$7,A74)=1,COUNT(B74:C74)=2,B74&gt;=1,C74&lt;2958466,C74&gt;B74),"Ready","Review")),"Review")</f>
        <v/>
      </c>
      <c r="E74" s="13" t="n"/>
    </row>
    <row r="75" ht="32" customHeight="1">
      <c r="A75" s="13" t="n"/>
      <c r="B75" s="28" t="n"/>
      <c r="C75" s="28" t="n"/>
      <c r="D75" s="6">
        <f>IFERROR(IF(COUNTA(A75:C75)=0,"",IF(AND(COUNTIF(Setup!$A$2:$A$7,A75)=1,COUNT(B75:C75)=2,B75&gt;=1,C75&lt;2958466,C75&gt;B75),"Ready","Review")),"Review")</f>
        <v/>
      </c>
      <c r="E75" s="13" t="n"/>
    </row>
    <row r="76" ht="32" customHeight="1">
      <c r="A76" s="13" t="n"/>
      <c r="B76" s="28" t="n"/>
      <c r="C76" s="28" t="n"/>
      <c r="D76" s="8">
        <f>IFERROR(IF(COUNTA(A76:C76)=0,"",IF(AND(COUNTIF(Setup!$A$2:$A$7,A76)=1,COUNT(B76:C76)=2,B76&gt;=1,C76&lt;2958466,C76&gt;B76),"Ready","Review")),"Review")</f>
        <v/>
      </c>
      <c r="E76" s="13" t="n"/>
    </row>
    <row r="77" ht="32" customHeight="1">
      <c r="A77" s="13" t="n"/>
      <c r="B77" s="28" t="n"/>
      <c r="C77" s="28" t="n"/>
      <c r="D77" s="6">
        <f>IFERROR(IF(COUNTA(A77:C77)=0,"",IF(AND(COUNTIF(Setup!$A$2:$A$7,A77)=1,COUNT(B77:C77)=2,B77&gt;=1,C77&lt;2958466,C77&gt;B77),"Ready","Review")),"Review")</f>
        <v/>
      </c>
      <c r="E77" s="13" t="n"/>
    </row>
    <row r="78" ht="32" customHeight="1">
      <c r="A78" s="13" t="n"/>
      <c r="B78" s="28" t="n"/>
      <c r="C78" s="28" t="n"/>
      <c r="D78" s="8">
        <f>IFERROR(IF(COUNTA(A78:C78)=0,"",IF(AND(COUNTIF(Setup!$A$2:$A$7,A78)=1,COUNT(B78:C78)=2,B78&gt;=1,C78&lt;2958466,C78&gt;B78),"Ready","Review")),"Review")</f>
        <v/>
      </c>
      <c r="E78" s="13" t="n"/>
    </row>
    <row r="79" ht="32" customHeight="1">
      <c r="A79" s="13" t="n"/>
      <c r="B79" s="28" t="n"/>
      <c r="C79" s="28" t="n"/>
      <c r="D79" s="6">
        <f>IFERROR(IF(COUNTA(A79:C79)=0,"",IF(AND(COUNTIF(Setup!$A$2:$A$7,A79)=1,COUNT(B79:C79)=2,B79&gt;=1,C79&lt;2958466,C79&gt;B79),"Ready","Review")),"Review")</f>
        <v/>
      </c>
      <c r="E79" s="13" t="n"/>
    </row>
    <row r="80" ht="32" customHeight="1">
      <c r="A80" s="13" t="n"/>
      <c r="B80" s="28" t="n"/>
      <c r="C80" s="28" t="n"/>
      <c r="D80" s="8">
        <f>IFERROR(IF(COUNTA(A80:C80)=0,"",IF(AND(COUNTIF(Setup!$A$2:$A$7,A80)=1,COUNT(B80:C80)=2,B80&gt;=1,C80&lt;2958466,C80&gt;B80),"Ready","Review")),"Review")</f>
        <v/>
      </c>
      <c r="E80" s="13" t="n"/>
    </row>
    <row r="81" ht="32" customHeight="1">
      <c r="A81" s="13" t="n"/>
      <c r="B81" s="28" t="n"/>
      <c r="C81" s="28" t="n"/>
      <c r="D81" s="6">
        <f>IFERROR(IF(COUNTA(A81:C81)=0,"",IF(AND(COUNTIF(Setup!$A$2:$A$7,A81)=1,COUNT(B81:C81)=2,B81&gt;=1,C81&lt;2958466,C81&gt;B81),"Ready","Review")),"Review")</f>
        <v/>
      </c>
      <c r="E81" s="13" t="n"/>
    </row>
    <row r="82" ht="32" customHeight="1">
      <c r="A82" s="13" t="n"/>
      <c r="B82" s="28" t="n"/>
      <c r="C82" s="28" t="n"/>
      <c r="D82" s="8">
        <f>IFERROR(IF(COUNTA(A82:C82)=0,"",IF(AND(COUNTIF(Setup!$A$2:$A$7,A82)=1,COUNT(B82:C82)=2,B82&gt;=1,C82&lt;2958466,C82&gt;B82),"Ready","Review")),"Review")</f>
        <v/>
      </c>
      <c r="E82" s="13" t="n"/>
    </row>
    <row r="83" ht="32" customHeight="1">
      <c r="A83" s="13" t="n"/>
      <c r="B83" s="28" t="n"/>
      <c r="C83" s="28" t="n"/>
      <c r="D83" s="6">
        <f>IFERROR(IF(COUNTA(A83:C83)=0,"",IF(AND(COUNTIF(Setup!$A$2:$A$7,A83)=1,COUNT(B83:C83)=2,B83&gt;=1,C83&lt;2958466,C83&gt;B83),"Ready","Review")),"Review")</f>
        <v/>
      </c>
      <c r="E83" s="13" t="n"/>
    </row>
    <row r="84" ht="32" customHeight="1">
      <c r="A84" s="13" t="n"/>
      <c r="B84" s="28" t="n"/>
      <c r="C84" s="28" t="n"/>
      <c r="D84" s="8">
        <f>IFERROR(IF(COUNTA(A84:C84)=0,"",IF(AND(COUNTIF(Setup!$A$2:$A$7,A84)=1,COUNT(B84:C84)=2,B84&gt;=1,C84&lt;2958466,C84&gt;B84),"Ready","Review")),"Review")</f>
        <v/>
      </c>
      <c r="E84" s="13" t="n"/>
    </row>
    <row r="85" ht="32" customHeight="1">
      <c r="A85" s="13" t="n"/>
      <c r="B85" s="28" t="n"/>
      <c r="C85" s="28" t="n"/>
      <c r="D85" s="6">
        <f>IFERROR(IF(COUNTA(A85:C85)=0,"",IF(AND(COUNTIF(Setup!$A$2:$A$7,A85)=1,COUNT(B85:C85)=2,B85&gt;=1,C85&lt;2958466,C85&gt;B85),"Ready","Review")),"Review")</f>
        <v/>
      </c>
      <c r="E85" s="13" t="n"/>
    </row>
    <row r="86" ht="32" customHeight="1">
      <c r="A86" s="13" t="n"/>
      <c r="B86" s="28" t="n"/>
      <c r="C86" s="28" t="n"/>
      <c r="D86" s="8">
        <f>IFERROR(IF(COUNTA(A86:C86)=0,"",IF(AND(COUNTIF(Setup!$A$2:$A$7,A86)=1,COUNT(B86:C86)=2,B86&gt;=1,C86&lt;2958466,C86&gt;B86),"Ready","Review")),"Review")</f>
        <v/>
      </c>
      <c r="E86" s="13" t="n"/>
    </row>
    <row r="87" ht="32" customHeight="1">
      <c r="A87" s="13" t="n"/>
      <c r="B87" s="28" t="n"/>
      <c r="C87" s="28" t="n"/>
      <c r="D87" s="6">
        <f>IFERROR(IF(COUNTA(A87:C87)=0,"",IF(AND(COUNTIF(Setup!$A$2:$A$7,A87)=1,COUNT(B87:C87)=2,B87&gt;=1,C87&lt;2958466,C87&gt;B87),"Ready","Review")),"Review")</f>
        <v/>
      </c>
      <c r="E87" s="13" t="n"/>
    </row>
    <row r="88" ht="32" customHeight="1">
      <c r="A88" s="13" t="n"/>
      <c r="B88" s="28" t="n"/>
      <c r="C88" s="28" t="n"/>
      <c r="D88" s="8">
        <f>IFERROR(IF(COUNTA(A88:C88)=0,"",IF(AND(COUNTIF(Setup!$A$2:$A$7,A88)=1,COUNT(B88:C88)=2,B88&gt;=1,C88&lt;2958466,C88&gt;B88),"Ready","Review")),"Review")</f>
        <v/>
      </c>
      <c r="E88" s="13" t="n"/>
    </row>
    <row r="89" ht="32" customHeight="1">
      <c r="A89" s="13" t="n"/>
      <c r="B89" s="28" t="n"/>
      <c r="C89" s="28" t="n"/>
      <c r="D89" s="6">
        <f>IFERROR(IF(COUNTA(A89:C89)=0,"",IF(AND(COUNTIF(Setup!$A$2:$A$7,A89)=1,COUNT(B89:C89)=2,B89&gt;=1,C89&lt;2958466,C89&gt;B89),"Ready","Review")),"Review")</f>
        <v/>
      </c>
      <c r="E89" s="13" t="n"/>
    </row>
    <row r="90" ht="32" customHeight="1">
      <c r="A90" s="13" t="n"/>
      <c r="B90" s="28" t="n"/>
      <c r="C90" s="28" t="n"/>
      <c r="D90" s="8">
        <f>IFERROR(IF(COUNTA(A90:C90)=0,"",IF(AND(COUNTIF(Setup!$A$2:$A$7,A90)=1,COUNT(B90:C90)=2,B90&gt;=1,C90&lt;2958466,C90&gt;B90),"Ready","Review")),"Review")</f>
        <v/>
      </c>
      <c r="E90" s="13" t="n"/>
    </row>
    <row r="91" ht="32" customHeight="1">
      <c r="A91" s="13" t="n"/>
      <c r="B91" s="28" t="n"/>
      <c r="C91" s="28" t="n"/>
      <c r="D91" s="6">
        <f>IFERROR(IF(COUNTA(A91:C91)=0,"",IF(AND(COUNTIF(Setup!$A$2:$A$7,A91)=1,COUNT(B91:C91)=2,B91&gt;=1,C91&lt;2958466,C91&gt;B91),"Ready","Review")),"Review")</f>
        <v/>
      </c>
      <c r="E91" s="13" t="n"/>
    </row>
    <row r="92" ht="32" customHeight="1">
      <c r="A92" s="13" t="n"/>
      <c r="B92" s="28" t="n"/>
      <c r="C92" s="28" t="n"/>
      <c r="D92" s="8">
        <f>IFERROR(IF(COUNTA(A92:C92)=0,"",IF(AND(COUNTIF(Setup!$A$2:$A$7,A92)=1,COUNT(B92:C92)=2,B92&gt;=1,C92&lt;2958466,C92&gt;B92),"Ready","Review")),"Review")</f>
        <v/>
      </c>
      <c r="E92" s="13" t="n"/>
    </row>
    <row r="93" ht="32" customHeight="1">
      <c r="A93" s="13" t="n"/>
      <c r="B93" s="28" t="n"/>
      <c r="C93" s="28" t="n"/>
      <c r="D93" s="6">
        <f>IFERROR(IF(COUNTA(A93:C93)=0,"",IF(AND(COUNTIF(Setup!$A$2:$A$7,A93)=1,COUNT(B93:C93)=2,B93&gt;=1,C93&lt;2958466,C93&gt;B93),"Ready","Review")),"Review")</f>
        <v/>
      </c>
      <c r="E93" s="13" t="n"/>
    </row>
    <row r="94" ht="32" customHeight="1">
      <c r="A94" s="13" t="n"/>
      <c r="B94" s="28" t="n"/>
      <c r="C94" s="28" t="n"/>
      <c r="D94" s="8">
        <f>IFERROR(IF(COUNTA(A94:C94)=0,"",IF(AND(COUNTIF(Setup!$A$2:$A$7,A94)=1,COUNT(B94:C94)=2,B94&gt;=1,C94&lt;2958466,C94&gt;B94),"Ready","Review")),"Review")</f>
        <v/>
      </c>
      <c r="E94" s="13" t="n"/>
    </row>
    <row r="95" ht="32" customHeight="1">
      <c r="A95" s="13" t="n"/>
      <c r="B95" s="28" t="n"/>
      <c r="C95" s="28" t="n"/>
      <c r="D95" s="6">
        <f>IFERROR(IF(COUNTA(A95:C95)=0,"",IF(AND(COUNTIF(Setup!$A$2:$A$7,A95)=1,COUNT(B95:C95)=2,B95&gt;=1,C95&lt;2958466,C95&gt;B95),"Ready","Review")),"Review")</f>
        <v/>
      </c>
      <c r="E95" s="13" t="n"/>
    </row>
    <row r="96" ht="32" customHeight="1">
      <c r="A96" s="13" t="n"/>
      <c r="B96" s="28" t="n"/>
      <c r="C96" s="28" t="n"/>
      <c r="D96" s="8">
        <f>IFERROR(IF(COUNTA(A96:C96)=0,"",IF(AND(COUNTIF(Setup!$A$2:$A$7,A96)=1,COUNT(B96:C96)=2,B96&gt;=1,C96&lt;2958466,C96&gt;B96),"Ready","Review")),"Review")</f>
        <v/>
      </c>
      <c r="E96" s="13" t="n"/>
    </row>
    <row r="97" ht="32" customHeight="1">
      <c r="A97" s="13" t="n"/>
      <c r="B97" s="28" t="n"/>
      <c r="C97" s="28" t="n"/>
      <c r="D97" s="6">
        <f>IFERROR(IF(COUNTA(A97:C97)=0,"",IF(AND(COUNTIF(Setup!$A$2:$A$7,A97)=1,COUNT(B97:C97)=2,B97&gt;=1,C97&lt;2958466,C97&gt;B97),"Ready","Review")),"Review")</f>
        <v/>
      </c>
      <c r="E97" s="13" t="n"/>
    </row>
    <row r="98" ht="32" customHeight="1">
      <c r="A98" s="13" t="n"/>
      <c r="B98" s="28" t="n"/>
      <c r="C98" s="28" t="n"/>
      <c r="D98" s="8">
        <f>IFERROR(IF(COUNTA(A98:C98)=0,"",IF(AND(COUNTIF(Setup!$A$2:$A$7,A98)=1,COUNT(B98:C98)=2,B98&gt;=1,C98&lt;2958466,C98&gt;B98),"Ready","Review")),"Review")</f>
        <v/>
      </c>
      <c r="E98" s="13" t="n"/>
    </row>
    <row r="99" ht="32" customHeight="1">
      <c r="A99" s="13" t="n"/>
      <c r="B99" s="28" t="n"/>
      <c r="C99" s="28" t="n"/>
      <c r="D99" s="6">
        <f>IFERROR(IF(COUNTA(A99:C99)=0,"",IF(AND(COUNTIF(Setup!$A$2:$A$7,A99)=1,COUNT(B99:C99)=2,B99&gt;=1,C99&lt;2958466,C99&gt;B99),"Ready","Review")),"Review")</f>
        <v/>
      </c>
      <c r="E99" s="13" t="n"/>
    </row>
    <row r="100" ht="32" customHeight="1">
      <c r="A100" s="13" t="n"/>
      <c r="B100" s="28" t="n"/>
      <c r="C100" s="28" t="n"/>
      <c r="D100" s="8">
        <f>IFERROR(IF(COUNTA(A100:C100)=0,"",IF(AND(COUNTIF(Setup!$A$2:$A$7,A100)=1,COUNT(B100:C100)=2,B100&gt;=1,C100&lt;2958466,C100&gt;B100),"Ready","Review")),"Review")</f>
        <v/>
      </c>
      <c r="E100" s="13" t="n"/>
    </row>
    <row r="101" ht="32" customHeight="1">
      <c r="A101" s="13" t="n"/>
      <c r="B101" s="28" t="n"/>
      <c r="C101" s="28" t="n"/>
      <c r="D101" s="6">
        <f>IFERROR(IF(COUNTA(A101:C101)=0,"",IF(AND(COUNTIF(Setup!$A$2:$A$7,A101)=1,COUNT(B101:C101)=2,B101&gt;=1,C101&lt;2958466,C101&gt;B101),"Ready","Review")),"Review")</f>
        <v/>
      </c>
      <c r="E101" s="13" t="n"/>
    </row>
  </sheetData>
  <autoFilter ref="A1:E101"/>
  <conditionalFormatting sqref="A2:E101">
    <cfRule type="expression" priority="1" dxfId="0">
      <formula>$D2="Review"</formula>
    </cfRule>
  </conditionalFormatting>
  <dataValidations count="3">
    <dataValidation sqref="A2:A101" showDropDown="0" showInputMessage="1" showErrorMessage="1" allowBlank="0" errorTitle="Input needs correction" error="Select a listed guard for each used availability window." promptTitle="Manual planning input" prompt="Select a listed guard for each used availability window." type="list" errorStyle="stop">
      <formula1>INDIRECT("'Setup'!$A$2:$A$7")</formula1>
    </dataValidation>
    <dataValidation sqref="B2:B101" showDropDown="0" showInputMessage="1" showErrorMessage="1" allowBlank="0" errorTitle="Input needs correction" error="Enter a dated timestamp. Available through must be later than available from." promptTitle="Manual planning input" prompt="Enter a dated timestamp. Available through must be later than available from." type="custom" errorStyle="stop">
      <formula1>=IFERROR(OR(COUNTA($A2:$C2)=0,AND(ISNUMBER(B2),B2&gt;=1,B2&lt;2958466,OR(C2="",AND(ISNUMBER(C2),B2&lt;C2)))),FALSE)</formula1>
    </dataValidation>
    <dataValidation sqref="C2:C101" showDropDown="0" showInputMessage="1" showErrorMessage="1" allowBlank="0" errorTitle="Input needs correction" error="Enter a dated timestamp. Available through must be later than available from." promptTitle="Manual planning input" prompt="Enter a dated timestamp. Available through must be later than available from." type="custom" errorStyle="stop">
      <formula1>=IFERROR(OR(COUNTA($A2:$C2)=0,AND(ISNUMBER(C2),C2&gt;=1,C2&lt;2958466,OR(B2="",AND(ISNUMBER(B2),C2&gt;B2)))),FALSE)</formula1>
    </dataValidation>
  </dataValidations>
  <pageMargins left="0.75" right="0.75" top="1" bottom="1" header="0.5" footer="0.5"/>
  <pageSetup orientation="landscape" paperSize="1" fitToHeight="0" fitToWidth="1"/>
</worksheet>
</file>

<file path=xl/worksheets/sheet4.xml><?xml version="1.0" encoding="utf-8"?>
<worksheet xmlns="http://schemas.openxmlformats.org/spreadsheetml/2006/main">
  <sheetPr>
    <tabColor rgb="00143D32"/>
    <outlinePr summaryBelow="1" summaryRight="1"/>
    <pageSetUpPr fitToPage="1"/>
  </sheetPr>
  <dimension ref="A1:E24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61" customWidth="1" min="2" max="2"/>
    <col width="18" customWidth="1" min="3" max="3"/>
    <col width="31" customWidth="1" min="4" max="4"/>
    <col width="19" customWidth="1" min="5" max="5"/>
  </cols>
  <sheetData>
    <row r="1" ht="43" customHeight="1">
      <c r="A1" s="4" t="inlineStr">
        <is>
          <t>Guard ID</t>
        </is>
      </c>
      <c r="B1" s="4" t="inlineStr">
        <is>
          <t>Guard reference note</t>
        </is>
      </c>
      <c r="C1" s="4" t="inlineStr">
        <is>
          <t>Post ID</t>
        </is>
      </c>
      <c r="D1" s="4" t="inlineStr">
        <is>
          <t>Post reference note</t>
        </is>
      </c>
      <c r="E1" s="4" t="inlineStr">
        <is>
          <t>Week start</t>
        </is>
      </c>
    </row>
    <row r="2" ht="29" customHeight="1">
      <c r="A2" s="13" t="inlineStr">
        <is>
          <t>GUARD-01</t>
        </is>
      </c>
      <c r="B2" s="8" t="inlineStr">
        <is>
          <t>Fictional sample guard</t>
        </is>
      </c>
      <c r="C2" s="13" t="inlineStr">
        <is>
          <t>POST-A</t>
        </is>
      </c>
      <c r="D2" s="8" t="inlineStr">
        <is>
          <t>Fictional sample post</t>
        </is>
      </c>
      <c r="E2" s="12">
        <f>TODAY()-WEEKDAY(TODAY(),2)+1</f>
        <v/>
      </c>
    </row>
    <row r="3" ht="29" customHeight="1">
      <c r="A3" s="13" t="inlineStr">
        <is>
          <t>GUARD-02</t>
        </is>
      </c>
      <c r="B3" s="6" t="inlineStr">
        <is>
          <t>Fictional sample guard</t>
        </is>
      </c>
      <c r="C3" s="13" t="inlineStr">
        <is>
          <t>POST-B</t>
        </is>
      </c>
      <c r="D3" s="6" t="inlineStr">
        <is>
          <t>Fictional sample post</t>
        </is>
      </c>
      <c r="E3" s="6" t="n"/>
    </row>
    <row r="4" ht="29" customHeight="1">
      <c r="A4" s="13" t="inlineStr">
        <is>
          <t>GUARD-03</t>
        </is>
      </c>
      <c r="B4" s="8" t="inlineStr">
        <is>
          <t>Fictional sample guard</t>
        </is>
      </c>
      <c r="C4" s="13" t="inlineStr">
        <is>
          <t>POST-C</t>
        </is>
      </c>
      <c r="D4" s="8" t="inlineStr">
        <is>
          <t>Fictional sample post</t>
        </is>
      </c>
      <c r="E4" s="8" t="n"/>
    </row>
    <row r="5" ht="29" customHeight="1">
      <c r="A5" s="13" t="inlineStr">
        <is>
          <t>GUARD-04</t>
        </is>
      </c>
      <c r="B5" s="6" t="inlineStr">
        <is>
          <t>Fictional sample guard</t>
        </is>
      </c>
      <c r="C5" s="6" t="n"/>
      <c r="D5" s="6" t="n"/>
      <c r="E5" s="6" t="n"/>
    </row>
    <row r="6" ht="29" customHeight="1">
      <c r="A6" s="13" t="inlineStr">
        <is>
          <t>GUARD-05</t>
        </is>
      </c>
      <c r="B6" s="8" t="inlineStr">
        <is>
          <t>Fictional sample guard</t>
        </is>
      </c>
      <c r="C6" s="8" t="n"/>
      <c r="D6" s="8" t="n"/>
      <c r="E6" s="8" t="n"/>
    </row>
    <row r="7" ht="29" customHeight="1">
      <c r="A7" s="13" t="inlineStr">
        <is>
          <t>GUARD-06</t>
        </is>
      </c>
      <c r="B7" s="6" t="inlineStr">
        <is>
          <t>Fictional sample guard</t>
        </is>
      </c>
      <c r="C7" s="6" t="n"/>
      <c r="D7" s="6" t="n"/>
      <c r="E7" s="6" t="n"/>
    </row>
    <row r="8"/>
    <row r="9"/>
    <row r="10" ht="27" customHeight="1">
      <c r="A10" s="20" t="inlineStr">
        <is>
          <t>Instructions and scope</t>
        </is>
      </c>
      <c r="B10" s="20" t="n"/>
      <c r="C10" s="20" t="n"/>
      <c r="D10" s="20" t="n"/>
      <c r="E10" s="20" t="n"/>
    </row>
    <row r="11" ht="77" customHeight="1">
      <c r="A11" s="21" t="inlineStr">
        <is>
          <t>Fictional examples</t>
        </is>
      </c>
      <c r="B11" s="6" t="inlineStr">
        <is>
          <t>All prefilled guards, posts, assignments and availability windows are fictional samples. Replace them before operational use.</t>
        </is>
      </c>
    </row>
    <row r="12" ht="77" customHeight="1">
      <c r="A12" s="22" t="inlineStr">
        <is>
          <t>Editable assumptions</t>
        </is>
      </c>
      <c r="B12" s="8" t="inlineStr">
        <is>
          <t>Cream cells are editable. Week start is initially the current Monday. Changing it changes the summary, not existing dated input records.</t>
        </is>
      </c>
    </row>
    <row r="13" ht="77" customHeight="1">
      <c r="A13" s="21" t="inlineStr">
        <is>
          <t>Required staffing</t>
        </is>
      </c>
      <c r="B13" s="6" t="inlineStr">
        <is>
          <t>One assignment row is one required guard slot. Two guards require two distinct slot records. Slot quantities are editable planning assumptions, not mandated minimums.</t>
        </is>
      </c>
    </row>
    <row r="14" ht="77" customHeight="1">
      <c r="A14" s="22" t="inlineStr">
        <is>
          <t>Entering shifts</t>
        </is>
      </c>
      <c r="B14" s="8" t="inlineStr">
        <is>
          <t>Enter a date, listed post, unique slot ID and unequal start/end times. Guard is optional. Earlier end time explicitly means the next date; shifts must be shorter than 24 hours.</t>
        </is>
      </c>
    </row>
    <row r="15" ht="77" customHeight="1">
      <c r="A15" s="21" t="inlineStr">
        <is>
          <t>Availability</t>
        </is>
      </c>
      <c r="B15" s="6" t="inlineStr">
        <is>
          <t>Enter explicit start and end timestamps. One valid, continuous window must contain the entire shift. Adjacent windows are not combined.</t>
        </is>
      </c>
    </row>
    <row r="16" ht="77" customHeight="1">
      <c r="A16" s="22" t="inlineStr">
        <is>
          <t>Results</t>
        </is>
      </c>
      <c r="B16" s="8" t="inlineStr">
        <is>
          <t>Available means a valid matching window was found. Unassigned, Unknown guard and Outside availability retain required hours but contribute zero eligible assigned hours.</t>
        </is>
      </c>
    </row>
    <row r="17" ht="77" customHeight="1">
      <c r="A17" s="21" t="inlineStr">
        <is>
          <t>Review and duplicates</t>
        </is>
      </c>
      <c r="B17" s="6" t="inlineStr">
        <is>
          <t>Incomplete or invalid assignments and duplicate date/post/slot combinations show Review and are excluded. Correct all Review rows before relying on totals.</t>
        </is>
      </c>
    </row>
    <row r="18" ht="77" customHeight="1">
      <c r="A18" s="22" t="inlineStr">
        <is>
          <t>Availability review</t>
        </is>
      </c>
      <c r="B18" s="8" t="inlineStr">
        <is>
          <t>Invalid availability rows show Review and are excluded from matching. A guard dropdown alone does not guarantee a complete window.</t>
        </is>
      </c>
    </row>
    <row r="19" ht="77" customHeight="1">
      <c r="A19" s="21" t="inlineStr">
        <is>
          <t>Summary dates</t>
        </is>
      </c>
      <c r="B19" s="6" t="inlineStr">
        <is>
          <t>The summary uses shift-start dates only. Out-of-week rows are excluded from weekly hours, but review counts cover all 100 prepared records.</t>
        </is>
      </c>
    </row>
    <row r="20" ht="77" customHeight="1">
      <c r="A20" s="22" t="inlineStr">
        <is>
          <t>Calculation cells</t>
        </is>
      </c>
      <c r="B20" s="8" t="inlineStr">
        <is>
          <t>Non-cream calculation cells should not be edited. They are intentionally not sheet-protected. Reference lists use direct ranges; no named lists are created.</t>
        </is>
      </c>
    </row>
    <row r="21" ht="77" customHeight="1">
      <c r="A21" s="21" t="inlineStr">
        <is>
          <t>Workbook use</t>
        </is>
      </c>
      <c r="B21" s="6" t="inlineStr">
        <is>
          <t>Open in Excel or LibreOffice with recalculation enabled. Formulas have no precomputed result cache. Filters cover the prepared rows.</t>
        </is>
      </c>
    </row>
    <row r="22" ht="77" customHeight="1">
      <c r="A22" s="22" t="inlineStr">
        <is>
          <t>Expected sample result</t>
        </is>
      </c>
      <c r="B22" s="8" t="inlineStr">
        <is>
          <t>For the initial runtime week: 80.00 required hours, 56.00 eligible assigned hours and 24.00 unfilled hours. Sample GUARD-05 is available only until noon.</t>
        </is>
      </c>
    </row>
    <row r="23" ht="77" customHeight="1">
      <c r="A23" s="21" t="inlineStr">
        <is>
          <t>Planning limits</t>
        </is>
      </c>
      <c r="B23" s="6" t="inlineStr">
        <is>
          <t>No overlapping-assignment detection, coverage optimization, actual attendance verification, dispatch, live tracking or automated actions are provided.</t>
        </is>
      </c>
    </row>
    <row r="24" ht="77" customHeight="1">
      <c r="A24" s="22" t="inlineStr">
        <is>
          <t>Outside scope</t>
        </is>
      </c>
      <c r="B24" s="8" t="inlineStr">
        <is>
          <t>Paid hours, billable hours, pay rates, overtime, margin, markup and compliance verification are outside scope. Required hours have no break deductions.</t>
        </is>
      </c>
    </row>
  </sheetData>
  <autoFilter ref="A1:B7"/>
  <dataValidations count="3">
    <dataValidation sqref="A2:A7" showDropDown="0" showInputMessage="1" showErrorMessage="1" allowBlank="0" errorTitle="Input needs correction" error="Enter a nonblank, unique fictional reference ID." promptTitle="Manual planning input" prompt="Enter a nonblank, unique fictional reference ID." type="custom" errorStyle="stop">
      <formula1>=AND(ISTEXT(A2),A2&lt;&gt;"",COUNTIF($A$2:$A$7,A2)=1)</formula1>
    </dataValidation>
    <dataValidation sqref="C2:C4" showDropDown="0" showInputMessage="1" showErrorMessage="1" allowBlank="0" errorTitle="Input needs correction" error="Enter a nonblank, unique fictional reference ID." promptTitle="Manual planning input" prompt="Enter a nonblank, unique fictional reference ID." type="custom" errorStyle="stop">
      <formula1>=AND(ISTEXT(C2),C2&lt;&gt;"",COUNTIF($C$2:$C$4,C2)=1)</formula1>
    </dataValidation>
    <dataValidation sqref="E2" showDropDown="0" showInputMessage="1" showErrorMessage="1" allowBlank="0" errorTitle="Input needs correction" error="Enter a whole-number week-start date. The grid shows this date plus six days." promptTitle="Manual planning input" prompt="Enter a whole-number week-start date. The grid shows this date plus six days." type="custom" errorStyle="stop">
      <formula1>=IFERROR(AND(ISNUMBER(E2),E2=INT(E2),E2&gt;=1,E2&lt;=2958458),FALSE)</formula1>
    </dataValidation>
  </dataValidations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2026-09-29T17:16:53Z</dcterms:created>
  <dcterms:modified xmlns:dcterms="http://purl.org/dc/terms/" xmlns:xsi="http://www.w3.org/2001/XMLSchema-instance" xsi:type="dcterms:W3CDTF">2026-09-29T17:16:54+00:00Z</dcterms:modified>
</cp:coreProperties>
</file>