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ummary" sheetId="1" state="visible" r:id="rId1"/>
    <sheet xmlns:r="http://schemas.openxmlformats.org/officeDocument/2006/relationships" name="Renewals" sheetId="2" state="visible" r:id="rId2"/>
    <sheet xmlns:r="http://schemas.openxmlformats.org/officeDocument/2006/relationships" name="Settings" sheetId="3" state="visible" r:id="rId3"/>
  </sheets>
  <definedNames>
    <definedName name="_xlnm.Print_Area" localSheetId="0">'Summary'!$A$1:$C$22</definedName>
    <definedName name="_xlnm._FilterDatabase" localSheetId="1" hidden="1">'Renewals'!$A$1:$M$101</definedName>
    <definedName name="_xlnm.Print_Area" localSheetId="1">'Renewals'!$A$1:$M$101</definedName>
    <definedName name="_xlnm._FilterDatabase" localSheetId="2" hidden="1">'Settings'!$A$5:$C$10</definedName>
    <definedName name="_xlnm.Print_Area" localSheetId="2">'Settings'!$A$1:$C$28</definedName>
  </definedNames>
  <calcPr calcId="124519" calcMode="auto" fullCalcOnLoad="1" forceFullCalc="1"/>
</workbook>
</file>

<file path=xl/styles.xml><?xml version="1.0" encoding="utf-8"?>
<styleSheet xmlns="http://schemas.openxmlformats.org/spreadsheetml/2006/main">
  <numFmts count="1">
    <numFmt numFmtId="164" formatCode="mm/dd/yyyy"/>
  </numFmts>
  <fonts count="6">
    <font>
      <name val="Calibri"/>
      <family val="2"/>
      <color theme="1"/>
      <sz val="11"/>
      <scheme val="minor"/>
    </font>
    <font>
      <name val="Calibri"/>
      <b val="1"/>
      <color rgb="00FFFFFF"/>
      <sz val="16"/>
    </font>
    <font>
      <name val="Calibri"/>
      <color rgb="00143D32"/>
      <sz val="11"/>
    </font>
    <font>
      <name val="Calibri"/>
      <b val="1"/>
      <color rgb="00FFFFFF"/>
      <sz val="11"/>
    </font>
    <font>
      <name val="Calibri"/>
      <b val="1"/>
      <color rgb="00143D32"/>
      <sz val="11"/>
    </font>
    <font>
      <name val="Calibri"/>
      <color rgb="00143D32"/>
      <sz val="10"/>
    </font>
  </fonts>
  <fills count="7">
    <fill>
      <patternFill/>
    </fill>
    <fill>
      <patternFill patternType="gray125"/>
    </fill>
    <fill>
      <patternFill patternType="solid">
        <fgColor rgb="00143D32"/>
      </patternFill>
    </fill>
    <fill>
      <patternFill patternType="solid">
        <fgColor rgb="00F1F5EF"/>
      </patternFill>
    </fill>
    <fill>
      <patternFill patternType="solid">
        <fgColor rgb="00FFF3D6"/>
      </patternFill>
    </fill>
    <fill>
      <patternFill patternType="solid">
        <fgColor rgb="0027624F"/>
      </patternFill>
    </fill>
    <fill>
      <patternFill patternType="solid">
        <fgColor rgb="00FFFFFF"/>
      </patternFill>
    </fill>
  </fills>
  <borders count="6">
    <border>
      <left/>
      <right/>
      <top/>
      <bottom/>
      <diagonal/>
    </border>
    <border>
      <left style="thin">
        <color rgb="00CAD7CA"/>
      </left>
      <right style="thin">
        <color rgb="00CAD7CA"/>
      </right>
      <top style="thin">
        <color rgb="00CAD7CA"/>
      </top>
      <bottom style="thin">
        <color rgb="00CAD7CA"/>
      </bottom>
    </border>
    <border>
      <left/>
      <right/>
      <top style="thin">
        <color rgb="00CAD7CA"/>
      </top>
      <bottom/>
      <diagonal/>
    </border>
    <border>
      <left/>
      <right style="thin">
        <color rgb="00CAD7CA"/>
      </right>
      <top style="thin">
        <color rgb="00CAD7CA"/>
      </top>
      <bottom/>
      <diagonal/>
    </border>
    <border>
      <left/>
      <right/>
      <top style="thin">
        <color rgb="00CAD7CA"/>
      </top>
      <bottom style="thin">
        <color rgb="00CAD7CA"/>
      </bottom>
      <diagonal/>
    </border>
    <border>
      <left/>
      <right style="thin">
        <color rgb="00CAD7CA"/>
      </right>
      <top style="thin">
        <color rgb="00CAD7CA"/>
      </top>
      <bottom style="thin">
        <color rgb="00CAD7CA"/>
      </bottom>
      <diagonal/>
    </border>
  </borders>
  <cellStyleXfs count="1">
    <xf numFmtId="0" fontId="0" fillId="0" borderId="0"/>
  </cellStyleXfs>
  <cellXfs count="24">
    <xf numFmtId="0" fontId="0" fillId="0" borderId="0" pivotButton="0" quotePrefix="0" xfId="0"/>
    <xf numFmtId="0" fontId="1" fillId="2" borderId="1" applyAlignment="1" pivotButton="0" quotePrefix="0" xfId="0">
      <alignment horizontal="left" vertical="center" wrapText="1"/>
    </xf>
    <xf numFmtId="0" fontId="2" fillId="3" borderId="1" applyAlignment="1" pivotButton="0" quotePrefix="0" xfId="0">
      <alignment horizontal="left" vertical="center" wrapText="1"/>
    </xf>
    <xf numFmtId="164" fontId="2" fillId="3" borderId="1" applyAlignment="1" pivotButton="0" quotePrefix="0" xfId="0">
      <alignment horizontal="left" vertical="center" wrapText="1"/>
    </xf>
    <xf numFmtId="0" fontId="3" fillId="5" borderId="1" applyAlignment="1" pivotButton="0" quotePrefix="0" xfId="0">
      <alignment horizontal="left" vertical="center" wrapText="1"/>
    </xf>
    <xf numFmtId="0" fontId="4" fillId="3" borderId="1" applyAlignment="1" pivotButton="0" quotePrefix="0" xfId="0">
      <alignment horizontal="left" vertical="center" wrapText="1"/>
    </xf>
    <xf numFmtId="1" fontId="4" fillId="3" borderId="1" applyAlignment="1" pivotButton="0" quotePrefix="0" xfId="0">
      <alignment horizontal="center" vertical="center" wrapText="1"/>
    </xf>
    <xf numFmtId="0" fontId="4" fillId="6" borderId="1" applyAlignment="1" pivotButton="0" quotePrefix="0" xfId="0">
      <alignment horizontal="left" vertical="center" wrapText="1"/>
    </xf>
    <xf numFmtId="1" fontId="4" fillId="6" borderId="1" applyAlignment="1" pivotButton="0" quotePrefix="0" xfId="0">
      <alignment horizontal="center" vertical="center" wrapText="1"/>
    </xf>
    <xf numFmtId="0" fontId="2" fillId="6" borderId="1" applyAlignment="1" pivotButton="0" quotePrefix="0" xfId="0">
      <alignment horizontal="left" vertical="center" wrapText="1"/>
    </xf>
    <xf numFmtId="0" fontId="3" fillId="2" borderId="1" applyAlignment="1" pivotButton="0" quotePrefix="0" xfId="0">
      <alignment horizontal="center" vertical="center" wrapText="1"/>
    </xf>
    <xf numFmtId="0" fontId="2" fillId="4" borderId="1" applyAlignment="1" pivotButton="0" quotePrefix="0" xfId="0">
      <alignment horizontal="left" vertical="center" wrapText="1"/>
    </xf>
    <xf numFmtId="164" fontId="2" fillId="4" borderId="1" applyAlignment="1" pivotButton="0" quotePrefix="0" xfId="0">
      <alignment horizontal="left" vertical="center" wrapText="1"/>
    </xf>
    <xf numFmtId="1" fontId="2" fillId="4" borderId="1" applyAlignment="1" pivotButton="0" quotePrefix="0" xfId="0">
      <alignment horizontal="right" vertical="center"/>
    </xf>
    <xf numFmtId="1" fontId="2" fillId="3" borderId="1" applyAlignment="1" pivotButton="0" quotePrefix="0" xfId="0">
      <alignment horizontal="right" vertical="center"/>
    </xf>
    <xf numFmtId="1" fontId="2" fillId="6" borderId="1" applyAlignment="1" pivotButton="0" quotePrefix="0" xfId="0">
      <alignment horizontal="right" vertical="center"/>
    </xf>
    <xf numFmtId="164" fontId="2" fillId="6" borderId="1" applyAlignment="1" pivotButton="0" quotePrefix="0" xfId="0">
      <alignment horizontal="left" vertical="center" wrapText="1"/>
    </xf>
    <xf numFmtId="1" fontId="2" fillId="4" borderId="1" applyAlignment="1" pivotButton="0" quotePrefix="0" xfId="0">
      <alignment horizontal="left" vertical="center" wrapText="1"/>
    </xf>
    <xf numFmtId="0" fontId="4" fillId="3" borderId="1" applyAlignment="1" pivotButton="0" quotePrefix="0" xfId="0">
      <alignment horizontal="left" vertical="top" wrapText="1"/>
    </xf>
    <xf numFmtId="0" fontId="5" fillId="3" borderId="1" applyAlignment="1" pivotButton="0" quotePrefix="0" xfId="0">
      <alignment horizontal="left" vertical="top" wrapText="1"/>
    </xf>
    <xf numFmtId="0" fontId="4" fillId="6" borderId="1" applyAlignment="1" pivotButton="0" quotePrefix="0" xfId="0">
      <alignment horizontal="left" vertical="top" wrapText="1"/>
    </xf>
    <xf numFmtId="0" fontId="5" fillId="6" borderId="1" applyAlignment="1" pivotButton="0" quotePrefix="0" xfId="0">
      <alignment horizontal="left" vertical="top" wrapText="1"/>
    </xf>
    <xf numFmtId="0" fontId="0" fillId="0" borderId="4" pivotButton="0" quotePrefix="0" xfId="0"/>
    <xf numFmtId="0" fontId="0" fillId="0" borderId="5" pivotButton="0" quotePrefix="0" xfId="0"/>
  </cellXfs>
  <cellStyles count="1">
    <cellStyle name="Normal" xfId="0" builtinId="0" hidden="0"/>
  </cellStyles>
  <dxfs count="3">
    <dxf>
      <font>
        <name val="Calibri"/>
        <b val="1"/>
        <color rgb="00256447"/>
        <sz val="11"/>
      </font>
      <fill>
        <patternFill patternType="solid">
          <fgColor rgb="00E3EFE5"/>
        </patternFill>
      </fill>
    </dxf>
    <dxf>
      <font>
        <name val="Calibri"/>
        <b val="1"/>
        <color rgb="00943D32"/>
        <sz val="11"/>
      </font>
      <fill>
        <patternFill patternType="solid">
          <fgColor rgb="00F8E4DF"/>
        </patternFill>
      </fill>
    </dxf>
    <dxf>
      <font>
        <name val="Calibri"/>
        <b val="1"/>
        <color rgb="00943D32"/>
        <sz val="11"/>
      </font>
      <fill>
        <patternFill patternType="solid">
          <fgColor rgb="00FFE4AF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styles" Target="styles.xml" Id="rId4"/><Relationship Type="http://schemas.openxmlformats.org/officeDocument/2006/relationships/theme" Target="theme/theme1.xml" Id="rId5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22"/>
  <sheetViews>
    <sheetView showGridLines="0" workbookViewId="0">
      <pane ySplit="5" topLeftCell="A6" activePane="bottomLeft" state="frozen"/>
      <selection pane="bottomLeft" activeCell="A1" sqref="A1"/>
    </sheetView>
  </sheetViews>
  <sheetFormatPr baseColWidth="8" defaultRowHeight="15"/>
  <cols>
    <col width="39" customWidth="1" min="1" max="1"/>
    <col width="22" customWidth="1" min="2" max="2"/>
    <col width="78" customWidth="1" min="3" max="3"/>
  </cols>
  <sheetData>
    <row r="1" ht="32" customHeight="1">
      <c r="A1" s="1" t="inlineStr">
        <is>
          <t>Training renewal scheduling review</t>
        </is>
      </c>
      <c r="B1" s="22" t="n"/>
      <c r="C1" s="23" t="n"/>
    </row>
    <row r="2" ht="38" customHeight="1">
      <c r="A2" s="2" t="inlineStr">
        <is>
          <t>Fictional demonstration</t>
        </is>
      </c>
      <c r="B2" s="2" t="n"/>
      <c r="C2" s="2" t="inlineStr">
        <is>
          <t>All ten example records, guard IDs, courses and coordinator labels are fictional.</t>
        </is>
      </c>
    </row>
    <row r="3" ht="38" customHeight="1">
      <c r="A3" s="2" t="inlineStr">
        <is>
          <t>As-of date</t>
        </is>
      </c>
      <c r="B3" s="3">
        <f>Settings!B2</f>
        <v/>
      </c>
      <c r="C3" s="2" t="inlineStr">
        <is>
          <t>Editable on Settings. Recorded planning dates are not verified qualifications.</t>
        </is>
      </c>
    </row>
    <row r="4"/>
    <row r="5" ht="28" customHeight="1">
      <c r="A5" s="4" t="inlineStr">
        <is>
          <t>Review measure</t>
        </is>
      </c>
      <c r="B5" s="4" t="inlineStr">
        <is>
          <t>Count or result</t>
        </is>
      </c>
      <c r="C5" s="4" t="inlineStr">
        <is>
          <t>How to use it</t>
        </is>
      </c>
    </row>
    <row r="6" ht="40" customHeight="1">
      <c r="A6" s="5" t="inlineStr">
        <is>
          <t>Recorded requirements</t>
        </is>
      </c>
      <c r="B6" s="6">
        <f>COUNTIF(Renewals!A2:A101,"&lt;&gt;")</f>
        <v/>
      </c>
      <c r="C6" s="2" t="inlineStr">
        <is>
          <t>Keyed current-cycle records; duplicate IDs still count as separate rows.</t>
        </is>
      </c>
    </row>
    <row r="7" ht="40" customHeight="1">
      <c r="A7" s="7" t="inlineStr">
        <is>
          <t>Expired requirements</t>
        </is>
      </c>
      <c r="B7" s="8">
        <f>COUNTIF(Renewals!K2:K101,"Expired")</f>
        <v/>
      </c>
      <c r="C7" s="9" t="inlineStr">
        <is>
          <t>Recorded expiration is before the as-of date.</t>
        </is>
      </c>
    </row>
    <row r="8" ht="40" customHeight="1">
      <c r="A8" s="5" t="inlineStr">
        <is>
          <t>Actions due</t>
        </is>
      </c>
      <c r="B8" s="6">
        <f>COUNTIF(Renewals!K2:K101,"Action due")</f>
        <v/>
      </c>
      <c r="C8" s="2" t="inlineStr">
        <is>
          <t>Action-by has arrived; expiration is on or after the as-of date.</t>
        </is>
      </c>
    </row>
    <row r="9" ht="40" customHeight="1">
      <c r="A9" s="7" t="inlineStr">
        <is>
          <t>Future requirements</t>
        </is>
      </c>
      <c r="B9" s="8">
        <f>COUNTIF(Renewals!K2:K101,"Future")</f>
        <v/>
      </c>
      <c r="C9" s="9" t="inlineStr">
        <is>
          <t>Action-by is later than the as-of date; not a qualification finding.</t>
        </is>
      </c>
    </row>
    <row r="10" ht="40" customHeight="1">
      <c r="A10" s="5" t="inlineStr">
        <is>
          <t>Incomplete or invalid records</t>
        </is>
      </c>
      <c r="B10" s="6">
        <f>COUNTIF(Renewals!K2:K101,"Review inputs")</f>
        <v/>
      </c>
      <c r="C10" s="2" t="inlineStr">
        <is>
          <t>Excluded from timing classifications, not classified as current.</t>
        </is>
      </c>
    </row>
    <row r="11" ht="40" customHeight="1">
      <c r="A11" s="7" t="inlineStr">
        <is>
          <t>Status reconciliation</t>
        </is>
      </c>
      <c r="B11" s="8">
        <f>IF(B6=SUM(B7:B10),"Balanced","Review counts")</f>
        <v/>
      </c>
      <c r="C11" s="9" t="inlineStr">
        <is>
          <t>Expired + Action due + Future + Review inputs must equal recorded requirements.</t>
        </is>
      </c>
    </row>
    <row r="12"/>
    <row r="13" ht="40" customHeight="1">
      <c r="A13" s="7" t="inlineStr">
        <is>
          <t>Scheduling exceptions</t>
        </is>
      </c>
      <c r="B13" s="8">
        <f>SUM(B14:B15)</f>
        <v/>
      </c>
      <c r="C13" s="9" t="inlineStr">
        <is>
          <t>After-expiration plans plus past plans needing confirmation or rescheduling.</t>
        </is>
      </c>
    </row>
    <row r="14" ht="40" customHeight="1">
      <c r="A14" s="5" t="inlineStr">
        <is>
          <t>Plans after expiration</t>
        </is>
      </c>
      <c r="B14" s="6">
        <f>COUNTIF(Renewals!L2:L101,"Plan after expiration")</f>
        <v/>
      </c>
      <c r="C14" s="2" t="inlineStr">
        <is>
          <t>Review these plans against the recorded expiration date.</t>
        </is>
      </c>
    </row>
    <row r="15" ht="40" customHeight="1">
      <c r="A15" s="7" t="inlineStr">
        <is>
          <t>Confirm or reschedule</t>
        </is>
      </c>
      <c r="B15" s="8">
        <f>COUNTIF(Renewals!L2:L101,"Confirm or reschedule")</f>
        <v/>
      </c>
      <c r="C15" s="9" t="inlineStr">
        <is>
          <t>Planned date is before the as-of date, but not after expiration.</t>
        </is>
      </c>
    </row>
    <row r="16" ht="40" customHeight="1">
      <c r="A16" s="5" t="inlineStr">
        <is>
          <t>No refresher date planned</t>
        </is>
      </c>
      <c r="B16" s="6">
        <f>COUNTIF(Renewals!L2:L101,"Schedule refresher")</f>
        <v/>
      </c>
      <c r="C16" s="2" t="inlineStr">
        <is>
          <t>Includes future requirements; use Renewal status and Action-by date to prioritize.</t>
        </is>
      </c>
    </row>
    <row r="17" ht="40" customHeight="1">
      <c r="A17" s="7" t="inlineStr">
        <is>
          <t>Plans recorded</t>
        </is>
      </c>
      <c r="B17" s="8">
        <f>COUNTIF(Renewals!L2:L101,"Planned")</f>
        <v/>
      </c>
      <c r="C17" s="9" t="inlineStr">
        <is>
          <t>A planned date does not establish completion, attendance or coverage.</t>
        </is>
      </c>
    </row>
    <row r="18"/>
    <row r="19" ht="40" customHeight="1">
      <c r="A19" s="7" t="inlineStr">
        <is>
          <t>Records with duplicate IDs</t>
        </is>
      </c>
      <c r="B19" s="8">
        <f>SUMPRODUCT((Renewals!A2:A101&lt;&gt;"")*(COUNTIF(Renewals!A2:A101,Renewals!A2:A101)&gt;1))</f>
        <v/>
      </c>
      <c r="C19" s="9" t="inlineStr">
        <is>
          <t>Number of affected keyed rows, not distinct duplicate groups; resolve separately.</t>
        </is>
      </c>
    </row>
    <row r="20" ht="40" customHeight="1">
      <c r="A20" s="5" t="inlineStr">
        <is>
          <t>Unkeyed input rows</t>
        </is>
      </c>
      <c r="B20" s="6">
        <f>SUMPRODUCT((Renewals!A2:A101="")*(((Renewals!B2:B101&lt;&gt;"")+(Renewals!C2:C101&lt;&gt;"")+(Renewals!D2:D101&lt;&gt;"")+(Renewals!E2:E101&lt;&gt;"")+(Renewals!H2:H101&lt;&gt;"")+(Renewals!I2:I101&lt;&gt;"")+(Renewals!M2:M101&lt;&gt;""))&gt;0))</f>
        <v/>
      </c>
      <c r="C20" s="2" t="inlineStr">
        <is>
          <t>Input rows without Record IDs; excluded from recorded requirements and statuses.</t>
        </is>
      </c>
    </row>
    <row r="21"/>
    <row r="22" ht="44" customHeight="1">
      <c r="A22" s="2" t="inlineStr">
        <is>
          <t>Next step</t>
        </is>
      </c>
      <c r="B22" s="2" t="n"/>
      <c r="C22" s="2" t="inlineStr">
        <is>
          <t>Review input exceptions first, then filter Renewals by status and sort the full table by Action-by date. See Settings for instructions.</t>
        </is>
      </c>
    </row>
  </sheetData>
  <mergeCells count="1">
    <mergeCell ref="A1:C1"/>
  </mergeCells>
  <conditionalFormatting sqref="B11">
    <cfRule type="expression" priority="1" dxfId="0">
      <formula>B11="Balanced"</formula>
    </cfRule>
    <cfRule type="expression" priority="2" dxfId="1">
      <formula>B11&lt;&gt;"Balanced"</formula>
    </cfRule>
  </conditionalFormatting>
  <conditionalFormatting sqref="B7:B8">
    <cfRule type="expression" priority="3" dxfId="2">
      <formula>B7&gt;0</formula>
    </cfRule>
  </conditionalFormatting>
  <conditionalFormatting sqref="B10">
    <cfRule type="expression" priority="4" dxfId="2">
      <formula>B10&gt;0</formula>
    </cfRule>
  </conditionalFormatting>
  <conditionalFormatting sqref="B13:B15">
    <cfRule type="expression" priority="5" dxfId="2">
      <formula>B13&gt;0</formula>
    </cfRule>
  </conditionalFormatting>
  <conditionalFormatting sqref="B19:B20">
    <cfRule type="expression" priority="6" dxfId="2">
      <formula>B19&gt;0</formula>
    </cfRule>
  </conditionalFormatting>
  <printOptions horizontalCentered="1"/>
  <pageMargins left="0.75" right="0.75" top="1" bottom="1" header="0.5" footer="0.5"/>
  <pageSetup orientation="landscape" paperSize="1" fitToHeight="0" fitToWidth="1"/>
</worksheet>
</file>

<file path=xl/worksheets/sheet2.xml><?xml version="1.0" encoding="utf-8"?>
<worksheet xmlns="http://schemas.openxmlformats.org/spreadsheetml/2006/main">
  <sheetPr>
    <outlinePr summaryBelow="1" summaryRight="1"/>
    <pageSetUpPr fitToPage="1"/>
  </sheetPr>
  <dimension ref="A1:O101"/>
  <sheetViews>
    <sheetView showGridLines="0" zoomScale="75" workbookViewId="0">
      <pane xSplit="3" ySplit="1" topLeftCell="D2" activePane="bottomRight" state="frozen"/>
      <selection pane="topRight" activeCell="A1" sqref="A1"/>
      <selection pane="bottomLeft" activeCell="A1" sqref="A1"/>
      <selection pane="bottomRight" activeCell="A1" sqref="A1"/>
    </sheetView>
  </sheetViews>
  <sheetFormatPr baseColWidth="8" defaultRowHeight="15"/>
  <cols>
    <col width="16" customWidth="1" min="1" max="1"/>
    <col width="19" customWidth="1" min="2" max="2"/>
    <col width="28" customWidth="1" min="3" max="3"/>
    <col width="18" customWidth="1" min="4" max="4"/>
    <col width="17" customWidth="1" min="5" max="5"/>
    <col width="17" customWidth="1" min="6" max="6"/>
    <col width="16" customWidth="1" min="7" max="7"/>
    <col width="18" customWidth="1" min="8" max="8"/>
    <col width="23" customWidth="1" min="9" max="9"/>
    <col width="17" customWidth="1" min="10" max="10"/>
    <col width="20" customWidth="1" min="11" max="11"/>
    <col width="25" customWidth="1" min="12" max="12"/>
    <col width="48" customWidth="1" min="13" max="13"/>
    <col hidden="1" width="13" customWidth="1" min="14" max="14"/>
    <col hidden="1" width="13" customWidth="1" min="15" max="15"/>
  </cols>
  <sheetData>
    <row r="1" ht="48" customHeight="1">
      <c r="A1" s="10" t="inlineStr">
        <is>
          <t>Record ID</t>
        </is>
      </c>
      <c r="B1" s="10" t="inlineStr">
        <is>
          <t>Fictional guard ID</t>
        </is>
      </c>
      <c r="C1" s="10" t="inlineStr">
        <is>
          <t>Training course</t>
        </is>
      </c>
      <c r="D1" s="10" t="inlineStr">
        <is>
          <t>Training expiration date</t>
        </is>
      </c>
      <c r="E1" s="10" t="inlineStr">
        <is>
          <t>Lead-time override (days)</t>
        </is>
      </c>
      <c r="F1" s="10" t="inlineStr">
        <is>
          <t>Effective lead time (days)</t>
        </is>
      </c>
      <c r="G1" s="10" t="inlineStr">
        <is>
          <t>Action-by date</t>
        </is>
      </c>
      <c r="H1" s="10" t="inlineStr">
        <is>
          <t>Planned refresher date</t>
        </is>
      </c>
      <c r="I1" s="10" t="inlineStr">
        <is>
          <t>Coordinator label</t>
        </is>
      </c>
      <c r="J1" s="10" t="inlineStr">
        <is>
          <t>Days until expiration</t>
        </is>
      </c>
      <c r="K1" s="10" t="inlineStr">
        <is>
          <t>Renewal status</t>
        </is>
      </c>
      <c r="L1" s="10" t="inlineStr">
        <is>
          <t>Scheduling action</t>
        </is>
      </c>
      <c r="M1" s="10" t="inlineStr">
        <is>
          <t>Planning notes; no sensitive details</t>
        </is>
      </c>
      <c r="O1" t="inlineStr">
        <is>
          <t>Linked fictional course options</t>
        </is>
      </c>
    </row>
    <row r="2" ht="34" customHeight="1">
      <c r="A2" s="11" t="inlineStr">
        <is>
          <t>REC-001</t>
        </is>
      </c>
      <c r="B2" s="11" t="inlineStr">
        <is>
          <t>GUARD-001</t>
        </is>
      </c>
      <c r="C2" s="11" t="inlineStr">
        <is>
          <t>Site Orientation</t>
        </is>
      </c>
      <c r="D2" s="12" t="n">
        <v>46284</v>
      </c>
      <c r="E2" s="13" t="n"/>
      <c r="F2" s="14">
        <f>IF(A2="","",IF(E2&lt;&gt;"",IF(IFERROR(AND(ISNUMBER(E2),E2=INT(E2),E2&gt;=0,E2&lt;=365),FALSE),E2,""),IF(OR(C2="",COUNTIF(Settings!$A$6:$A$10,C2)&lt;&gt;1),"",IFERROR(IF(AND(COUNTIFS(Settings!$A$6:$A$10,C2,Settings!$B$6:$B$10,"&lt;&gt;")=1,IFERROR(AND(ISNUMBER(VLOOKUP(C2,Settings!$A$6:$B$10,2,FALSE)),VLOOKUP(C2,Settings!$A$6:$B$10,2,FALSE)=INT(VLOOKUP(C2,Settings!$A$6:$B$10,2,FALSE)),VLOOKUP(C2,Settings!$A$6:$B$10,2,FALSE)&gt;=0,VLOOKUP(C2,Settings!$A$6:$B$10,2,FALSE)&lt;=365),FALSE)),VLOOKUP(C2,Settings!$A$6:$B$10,2,FALSE),""),""))))</f>
        <v/>
      </c>
      <c r="G2" s="3">
        <f>IF(OR(A2="",D2="",F2=""),"",IF(IFERROR(AND(IFERROR(AND(ISNUMBER(D2),D2=INT(D2),D2&gt;=1,D2&lt;=2958465),FALSE),ISNUMBER(F2),D2-F2&gt;=1),FALSE),D2-F2,""))</f>
        <v/>
      </c>
      <c r="H2" s="12" t="n"/>
      <c r="I2" s="11" t="inlineStr">
        <is>
          <t>Demo Coordinator</t>
        </is>
      </c>
      <c r="J2" s="14">
        <f>IF(OR(A2="",D2=""),"",IF(AND(IFERROR(AND(ISNUMBER(D2),D2=INT(D2),D2&gt;=1,D2&lt;=2958465),FALSE),IFERROR(AND(ISNUMBER(Settings!$B$2),Settings!$B$2=INT(Settings!$B$2),Settings!$B$2&gt;=1,Settings!$B$2&lt;=2958465),FALSE)),D2-Settings!$B$2,""))</f>
        <v/>
      </c>
      <c r="K2" s="2">
        <f>IF(A2="","",IF(OR(B2="",C2="",D2="",F2="",G2="",I2="",COUNTIF(Settings!$A$6:$A$10,C2)&lt;&gt;1,NOT(IFERROR(AND(ISNUMBER(D2),D2=INT(D2),D2&gt;=1,D2&lt;=2958465),FALSE)),NOT(IFERROR(AND(ISNUMBER(Settings!$B$2),Settings!$B$2=INT(Settings!$B$2),Settings!$B$2&gt;=1,Settings!$B$2&lt;=2958465),FALSE)),AND(H2&lt;&gt;"",NOT(IFERROR(AND(ISNUMBER(H2),H2=INT(H2),H2&gt;=1,H2&lt;=2958465),FALSE)))),"Review inputs",IF(D2&lt;Settings!$B$2,"Expired",IF(G2&lt;=Settings!$B$2,"Action due","Future"))))</f>
        <v/>
      </c>
      <c r="L2" s="2">
        <f>IF(A2="","",IF(K2="Review inputs","Resolve missing inputs",IF(H2="","Schedule refresher",IF(H2&gt;D2,"Plan after expiration",IF(H2&lt;Settings!$B$2,"Confirm or reschedule","Planned")))))</f>
        <v/>
      </c>
      <c r="M2" s="11" t="inlineStr">
        <is>
          <t>Fictional sample; coordinator-maintained planning data only.</t>
        </is>
      </c>
      <c r="O2">
        <f>IF(Settings!A6="","",Settings!A6)</f>
        <v/>
      </c>
    </row>
    <row r="3" ht="34" customHeight="1">
      <c r="A3" s="11" t="inlineStr">
        <is>
          <t>REC-002</t>
        </is>
      </c>
      <c r="B3" s="11" t="inlineStr">
        <is>
          <t>GUARD-002</t>
        </is>
      </c>
      <c r="C3" s="11" t="inlineStr">
        <is>
          <t>Site Orientation</t>
        </is>
      </c>
      <c r="D3" s="12" t="n">
        <v>46294</v>
      </c>
      <c r="E3" s="13" t="n"/>
      <c r="F3" s="15">
        <f>IF(A3="","",IF(E3&lt;&gt;"",IF(IFERROR(AND(ISNUMBER(E3),E3=INT(E3),E3&gt;=0,E3&lt;=365),FALSE),E3,""),IF(OR(C3="",COUNTIF(Settings!$A$6:$A$10,C3)&lt;&gt;1),"",IFERROR(IF(AND(COUNTIFS(Settings!$A$6:$A$10,C3,Settings!$B$6:$B$10,"&lt;&gt;")=1,IFERROR(AND(ISNUMBER(VLOOKUP(C3,Settings!$A$6:$B$10,2,FALSE)),VLOOKUP(C3,Settings!$A$6:$B$10,2,FALSE)=INT(VLOOKUP(C3,Settings!$A$6:$B$10,2,FALSE)),VLOOKUP(C3,Settings!$A$6:$B$10,2,FALSE)&gt;=0,VLOOKUP(C3,Settings!$A$6:$B$10,2,FALSE)&lt;=365),FALSE)),VLOOKUP(C3,Settings!$A$6:$B$10,2,FALSE),""),""))))</f>
        <v/>
      </c>
      <c r="G3" s="16">
        <f>IF(OR(A3="",D3="",F3=""),"",IF(IFERROR(AND(IFERROR(AND(ISNUMBER(D3),D3=INT(D3),D3&gt;=1,D3&lt;=2958465),FALSE),ISNUMBER(F3),D3-F3&gt;=1),FALSE),D3-F3,""))</f>
        <v/>
      </c>
      <c r="H3" s="12" t="n">
        <v>46294</v>
      </c>
      <c r="I3" s="11" t="inlineStr">
        <is>
          <t>Demo Coordinator</t>
        </is>
      </c>
      <c r="J3" s="15">
        <f>IF(OR(A3="",D3=""),"",IF(AND(IFERROR(AND(ISNUMBER(D3),D3=INT(D3),D3&gt;=1,D3&lt;=2958465),FALSE),IFERROR(AND(ISNUMBER(Settings!$B$2),Settings!$B$2=INT(Settings!$B$2),Settings!$B$2&gt;=1,Settings!$B$2&lt;=2958465),FALSE)),D3-Settings!$B$2,""))</f>
        <v/>
      </c>
      <c r="K3" s="9">
        <f>IF(A3="","",IF(OR(B3="",C3="",D3="",F3="",G3="",I3="",COUNTIF(Settings!$A$6:$A$10,C3)&lt;&gt;1,NOT(IFERROR(AND(ISNUMBER(D3),D3=INT(D3),D3&gt;=1,D3&lt;=2958465),FALSE)),NOT(IFERROR(AND(ISNUMBER(Settings!$B$2),Settings!$B$2=INT(Settings!$B$2),Settings!$B$2&gt;=1,Settings!$B$2&lt;=2958465),FALSE)),AND(H3&lt;&gt;"",NOT(IFERROR(AND(ISNUMBER(H3),H3=INT(H3),H3&gt;=1,H3&lt;=2958465),FALSE)))),"Review inputs",IF(D3&lt;Settings!$B$2,"Expired",IF(G3&lt;=Settings!$B$2,"Action due","Future"))))</f>
        <v/>
      </c>
      <c r="L3" s="9">
        <f>IF(A3="","",IF(K3="Review inputs","Resolve missing inputs",IF(H3="","Schedule refresher",IF(H3&gt;D3,"Plan after expiration",IF(H3&lt;Settings!$B$2,"Confirm or reschedule","Planned")))))</f>
        <v/>
      </c>
      <c r="M3" s="11" t="inlineStr">
        <is>
          <t>Fictional sample; coordinator-maintained planning data only.</t>
        </is>
      </c>
      <c r="O3">
        <f>IF(Settings!A7="","",Settings!A7)</f>
        <v/>
      </c>
    </row>
    <row r="4" ht="34" customHeight="1">
      <c r="A4" s="11" t="inlineStr">
        <is>
          <t>REC-003</t>
        </is>
      </c>
      <c r="B4" s="11" t="inlineStr">
        <is>
          <t>GUARD-003</t>
        </is>
      </c>
      <c r="C4" s="11" t="inlineStr">
        <is>
          <t>Site Orientation</t>
        </is>
      </c>
      <c r="D4" s="12" t="n">
        <v>46304</v>
      </c>
      <c r="E4" s="13" t="n"/>
      <c r="F4" s="14">
        <f>IF(A4="","",IF(E4&lt;&gt;"",IF(IFERROR(AND(ISNUMBER(E4),E4=INT(E4),E4&gt;=0,E4&lt;=365),FALSE),E4,""),IF(OR(C4="",COUNTIF(Settings!$A$6:$A$10,C4)&lt;&gt;1),"",IFERROR(IF(AND(COUNTIFS(Settings!$A$6:$A$10,C4,Settings!$B$6:$B$10,"&lt;&gt;")=1,IFERROR(AND(ISNUMBER(VLOOKUP(C4,Settings!$A$6:$B$10,2,FALSE)),VLOOKUP(C4,Settings!$A$6:$B$10,2,FALSE)=INT(VLOOKUP(C4,Settings!$A$6:$B$10,2,FALSE)),VLOOKUP(C4,Settings!$A$6:$B$10,2,FALSE)&gt;=0,VLOOKUP(C4,Settings!$A$6:$B$10,2,FALSE)&lt;=365),FALSE)),VLOOKUP(C4,Settings!$A$6:$B$10,2,FALSE),""),""))))</f>
        <v/>
      </c>
      <c r="G4" s="3">
        <f>IF(OR(A4="",D4="",F4=""),"",IF(IFERROR(AND(IFERROR(AND(ISNUMBER(D4),D4=INT(D4),D4&gt;=1,D4&lt;=2958465),FALSE),ISNUMBER(F4),D4-F4&gt;=1),FALSE),D4-F4,""))</f>
        <v/>
      </c>
      <c r="H4" s="12" t="n"/>
      <c r="I4" s="11" t="inlineStr">
        <is>
          <t>Demo Coordinator</t>
        </is>
      </c>
      <c r="J4" s="14">
        <f>IF(OR(A4="",D4=""),"",IF(AND(IFERROR(AND(ISNUMBER(D4),D4=INT(D4),D4&gt;=1,D4&lt;=2958465),FALSE),IFERROR(AND(ISNUMBER(Settings!$B$2),Settings!$B$2=INT(Settings!$B$2),Settings!$B$2&gt;=1,Settings!$B$2&lt;=2958465),FALSE)),D4-Settings!$B$2,""))</f>
        <v/>
      </c>
      <c r="K4" s="2">
        <f>IF(A4="","",IF(OR(B4="",C4="",D4="",F4="",G4="",I4="",COUNTIF(Settings!$A$6:$A$10,C4)&lt;&gt;1,NOT(IFERROR(AND(ISNUMBER(D4),D4=INT(D4),D4&gt;=1,D4&lt;=2958465),FALSE)),NOT(IFERROR(AND(ISNUMBER(Settings!$B$2),Settings!$B$2=INT(Settings!$B$2),Settings!$B$2&gt;=1,Settings!$B$2&lt;=2958465),FALSE)),AND(H4&lt;&gt;"",NOT(IFERROR(AND(ISNUMBER(H4),H4=INT(H4),H4&gt;=1,H4&lt;=2958465),FALSE)))),"Review inputs",IF(D4&lt;Settings!$B$2,"Expired",IF(G4&lt;=Settings!$B$2,"Action due","Future"))))</f>
        <v/>
      </c>
      <c r="L4" s="2">
        <f>IF(A4="","",IF(K4="Review inputs","Resolve missing inputs",IF(H4="","Schedule refresher",IF(H4&gt;D4,"Plan after expiration",IF(H4&lt;Settings!$B$2,"Confirm or reschedule","Planned")))))</f>
        <v/>
      </c>
      <c r="M4" s="11" t="inlineStr">
        <is>
          <t>Fictional sample; coordinator-maintained planning data only.</t>
        </is>
      </c>
      <c r="O4">
        <f>IF(Settings!A8="","",Settings!A8)</f>
        <v/>
      </c>
    </row>
    <row r="5" ht="34" customHeight="1">
      <c r="A5" s="11" t="inlineStr">
        <is>
          <t>REC-004</t>
        </is>
      </c>
      <c r="B5" s="11" t="inlineStr">
        <is>
          <t>GUARD-004</t>
        </is>
      </c>
      <c r="C5" s="11" t="inlineStr">
        <is>
          <t>Site Orientation</t>
        </is>
      </c>
      <c r="D5" s="12" t="n">
        <v>46324</v>
      </c>
      <c r="E5" s="13" t="n"/>
      <c r="F5" s="15">
        <f>IF(A5="","",IF(E5&lt;&gt;"",IF(IFERROR(AND(ISNUMBER(E5),E5=INT(E5),E5&gt;=0,E5&lt;=365),FALSE),E5,""),IF(OR(C5="",COUNTIF(Settings!$A$6:$A$10,C5)&lt;&gt;1),"",IFERROR(IF(AND(COUNTIFS(Settings!$A$6:$A$10,C5,Settings!$B$6:$B$10,"&lt;&gt;")=1,IFERROR(AND(ISNUMBER(VLOOKUP(C5,Settings!$A$6:$B$10,2,FALSE)),VLOOKUP(C5,Settings!$A$6:$B$10,2,FALSE)=INT(VLOOKUP(C5,Settings!$A$6:$B$10,2,FALSE)),VLOOKUP(C5,Settings!$A$6:$B$10,2,FALSE)&gt;=0,VLOOKUP(C5,Settings!$A$6:$B$10,2,FALSE)&lt;=365),FALSE)),VLOOKUP(C5,Settings!$A$6:$B$10,2,FALSE),""),""))))</f>
        <v/>
      </c>
      <c r="G5" s="16">
        <f>IF(OR(A5="",D5="",F5=""),"",IF(IFERROR(AND(IFERROR(AND(ISNUMBER(D5),D5=INT(D5),D5&gt;=1,D5&lt;=2958465),FALSE),ISNUMBER(F5),D5-F5&gt;=1),FALSE),D5-F5,""))</f>
        <v/>
      </c>
      <c r="H5" s="12" t="n">
        <v>46314</v>
      </c>
      <c r="I5" s="11" t="inlineStr">
        <is>
          <t>Demo Coordinator</t>
        </is>
      </c>
      <c r="J5" s="15">
        <f>IF(OR(A5="",D5=""),"",IF(AND(IFERROR(AND(ISNUMBER(D5),D5=INT(D5),D5&gt;=1,D5&lt;=2958465),FALSE),IFERROR(AND(ISNUMBER(Settings!$B$2),Settings!$B$2=INT(Settings!$B$2),Settings!$B$2&gt;=1,Settings!$B$2&lt;=2958465),FALSE)),D5-Settings!$B$2,""))</f>
        <v/>
      </c>
      <c r="K5" s="9">
        <f>IF(A5="","",IF(OR(B5="",C5="",D5="",F5="",G5="",I5="",COUNTIF(Settings!$A$6:$A$10,C5)&lt;&gt;1,NOT(IFERROR(AND(ISNUMBER(D5),D5=INT(D5),D5&gt;=1,D5&lt;=2958465),FALSE)),NOT(IFERROR(AND(ISNUMBER(Settings!$B$2),Settings!$B$2=INT(Settings!$B$2),Settings!$B$2&gt;=1,Settings!$B$2&lt;=2958465),FALSE)),AND(H5&lt;&gt;"",NOT(IFERROR(AND(ISNUMBER(H5),H5=INT(H5),H5&gt;=1,H5&lt;=2958465),FALSE)))),"Review inputs",IF(D5&lt;Settings!$B$2,"Expired",IF(G5&lt;=Settings!$B$2,"Action due","Future"))))</f>
        <v/>
      </c>
      <c r="L5" s="9">
        <f>IF(A5="","",IF(K5="Review inputs","Resolve missing inputs",IF(H5="","Schedule refresher",IF(H5&gt;D5,"Plan after expiration",IF(H5&lt;Settings!$B$2,"Confirm or reschedule","Planned")))))</f>
        <v/>
      </c>
      <c r="M5" s="11" t="inlineStr">
        <is>
          <t>Fictional sample; coordinator-maintained planning data only.</t>
        </is>
      </c>
      <c r="O5">
        <f>IF(Settings!A9="","",Settings!A9)</f>
        <v/>
      </c>
    </row>
    <row r="6" ht="34" customHeight="1">
      <c r="A6" s="11" t="inlineStr">
        <is>
          <t>REC-005</t>
        </is>
      </c>
      <c r="B6" s="11" t="inlineStr">
        <is>
          <t>GUARD-005</t>
        </is>
      </c>
      <c r="C6" s="11" t="inlineStr">
        <is>
          <t>Site Orientation</t>
        </is>
      </c>
      <c r="D6" s="12" t="n">
        <v>46325</v>
      </c>
      <c r="E6" s="13" t="n"/>
      <c r="F6" s="14">
        <f>IF(A6="","",IF(E6&lt;&gt;"",IF(IFERROR(AND(ISNUMBER(E6),E6=INT(E6),E6&gt;=0,E6&lt;=365),FALSE),E6,""),IF(OR(C6="",COUNTIF(Settings!$A$6:$A$10,C6)&lt;&gt;1),"",IFERROR(IF(AND(COUNTIFS(Settings!$A$6:$A$10,C6,Settings!$B$6:$B$10,"&lt;&gt;")=1,IFERROR(AND(ISNUMBER(VLOOKUP(C6,Settings!$A$6:$B$10,2,FALSE)),VLOOKUP(C6,Settings!$A$6:$B$10,2,FALSE)=INT(VLOOKUP(C6,Settings!$A$6:$B$10,2,FALSE)),VLOOKUP(C6,Settings!$A$6:$B$10,2,FALSE)&gt;=0,VLOOKUP(C6,Settings!$A$6:$B$10,2,FALSE)&lt;=365),FALSE)),VLOOKUP(C6,Settings!$A$6:$B$10,2,FALSE),""),""))))</f>
        <v/>
      </c>
      <c r="G6" s="3">
        <f>IF(OR(A6="",D6="",F6=""),"",IF(IFERROR(AND(IFERROR(AND(ISNUMBER(D6),D6=INT(D6),D6&gt;=1,D6&lt;=2958465),FALSE),ISNUMBER(F6),D6-F6&gt;=1),FALSE),D6-F6,""))</f>
        <v/>
      </c>
      <c r="H6" s="12" t="n"/>
      <c r="I6" s="11" t="inlineStr">
        <is>
          <t>Demo Coordinator</t>
        </is>
      </c>
      <c r="J6" s="14">
        <f>IF(OR(A6="",D6=""),"",IF(AND(IFERROR(AND(ISNUMBER(D6),D6=INT(D6),D6&gt;=1,D6&lt;=2958465),FALSE),IFERROR(AND(ISNUMBER(Settings!$B$2),Settings!$B$2=INT(Settings!$B$2),Settings!$B$2&gt;=1,Settings!$B$2&lt;=2958465),FALSE)),D6-Settings!$B$2,""))</f>
        <v/>
      </c>
      <c r="K6" s="2">
        <f>IF(A6="","",IF(OR(B6="",C6="",D6="",F6="",G6="",I6="",COUNTIF(Settings!$A$6:$A$10,C6)&lt;&gt;1,NOT(IFERROR(AND(ISNUMBER(D6),D6=INT(D6),D6&gt;=1,D6&lt;=2958465),FALSE)),NOT(IFERROR(AND(ISNUMBER(Settings!$B$2),Settings!$B$2=INT(Settings!$B$2),Settings!$B$2&gt;=1,Settings!$B$2&lt;=2958465),FALSE)),AND(H6&lt;&gt;"",NOT(IFERROR(AND(ISNUMBER(H6),H6=INT(H6),H6&gt;=1,H6&lt;=2958465),FALSE)))),"Review inputs",IF(D6&lt;Settings!$B$2,"Expired",IF(G6&lt;=Settings!$B$2,"Action due","Future"))))</f>
        <v/>
      </c>
      <c r="L6" s="2">
        <f>IF(A6="","",IF(K6="Review inputs","Resolve missing inputs",IF(H6="","Schedule refresher",IF(H6&gt;D6,"Plan after expiration",IF(H6&lt;Settings!$B$2,"Confirm or reschedule","Planned")))))</f>
        <v/>
      </c>
      <c r="M6" s="11" t="inlineStr">
        <is>
          <t>Fictional sample; coordinator-maintained planning data only.</t>
        </is>
      </c>
      <c r="O6">
        <f>IF(Settings!A10="","",Settings!A10)</f>
        <v/>
      </c>
    </row>
    <row r="7" ht="34" customHeight="1">
      <c r="A7" s="11" t="inlineStr">
        <is>
          <t>REC-006</t>
        </is>
      </c>
      <c r="B7" s="11" t="inlineStr">
        <is>
          <t>GUARD-006</t>
        </is>
      </c>
      <c r="C7" s="11" t="inlineStr">
        <is>
          <t>Site Orientation</t>
        </is>
      </c>
      <c r="D7" s="12" t="n">
        <v>46354</v>
      </c>
      <c r="E7" s="13" t="n"/>
      <c r="F7" s="15">
        <f>IF(A7="","",IF(E7&lt;&gt;"",IF(IFERROR(AND(ISNUMBER(E7),E7=INT(E7),E7&gt;=0,E7&lt;=365),FALSE),E7,""),IF(OR(C7="",COUNTIF(Settings!$A$6:$A$10,C7)&lt;&gt;1),"",IFERROR(IF(AND(COUNTIFS(Settings!$A$6:$A$10,C7,Settings!$B$6:$B$10,"&lt;&gt;")=1,IFERROR(AND(ISNUMBER(VLOOKUP(C7,Settings!$A$6:$B$10,2,FALSE)),VLOOKUP(C7,Settings!$A$6:$B$10,2,FALSE)=INT(VLOOKUP(C7,Settings!$A$6:$B$10,2,FALSE)),VLOOKUP(C7,Settings!$A$6:$B$10,2,FALSE)&gt;=0,VLOOKUP(C7,Settings!$A$6:$B$10,2,FALSE)&lt;=365),FALSE)),VLOOKUP(C7,Settings!$A$6:$B$10,2,FALSE),""),""))))</f>
        <v/>
      </c>
      <c r="G7" s="16">
        <f>IF(OR(A7="",D7="",F7=""),"",IF(IFERROR(AND(IFERROR(AND(ISNUMBER(D7),D7=INT(D7),D7&gt;=1,D7&lt;=2958465),FALSE),ISNUMBER(F7),D7-F7&gt;=1),FALSE),D7-F7,""))</f>
        <v/>
      </c>
      <c r="H7" s="12" t="n">
        <v>46334</v>
      </c>
      <c r="I7" s="11" t="inlineStr">
        <is>
          <t>Demo Coordinator</t>
        </is>
      </c>
      <c r="J7" s="15">
        <f>IF(OR(A7="",D7=""),"",IF(AND(IFERROR(AND(ISNUMBER(D7),D7=INT(D7),D7&gt;=1,D7&lt;=2958465),FALSE),IFERROR(AND(ISNUMBER(Settings!$B$2),Settings!$B$2=INT(Settings!$B$2),Settings!$B$2&gt;=1,Settings!$B$2&lt;=2958465),FALSE)),D7-Settings!$B$2,""))</f>
        <v/>
      </c>
      <c r="K7" s="9">
        <f>IF(A7="","",IF(OR(B7="",C7="",D7="",F7="",G7="",I7="",COUNTIF(Settings!$A$6:$A$10,C7)&lt;&gt;1,NOT(IFERROR(AND(ISNUMBER(D7),D7=INT(D7),D7&gt;=1,D7&lt;=2958465),FALSE)),NOT(IFERROR(AND(ISNUMBER(Settings!$B$2),Settings!$B$2=INT(Settings!$B$2),Settings!$B$2&gt;=1,Settings!$B$2&lt;=2958465),FALSE)),AND(H7&lt;&gt;"",NOT(IFERROR(AND(ISNUMBER(H7),H7=INT(H7),H7&gt;=1,H7&lt;=2958465),FALSE)))),"Review inputs",IF(D7&lt;Settings!$B$2,"Expired",IF(G7&lt;=Settings!$B$2,"Action due","Future"))))</f>
        <v/>
      </c>
      <c r="L7" s="9">
        <f>IF(A7="","",IF(K7="Review inputs","Resolve missing inputs",IF(H7="","Schedule refresher",IF(H7&gt;D7,"Plan after expiration",IF(H7&lt;Settings!$B$2,"Confirm or reschedule","Planned")))))</f>
        <v/>
      </c>
      <c r="M7" s="11" t="inlineStr">
        <is>
          <t>Fictional sample; coordinator-maintained planning data only.</t>
        </is>
      </c>
      <c r="O7">
        <f>""</f>
        <v/>
      </c>
    </row>
    <row r="8" ht="34" customHeight="1">
      <c r="A8" s="11" t="inlineStr">
        <is>
          <t>REC-007</t>
        </is>
      </c>
      <c r="B8" s="11" t="inlineStr">
        <is>
          <t>GUARD-007</t>
        </is>
      </c>
      <c r="C8" s="11" t="inlineStr">
        <is>
          <t>Site Orientation</t>
        </is>
      </c>
      <c r="D8" s="12" t="n"/>
      <c r="E8" s="13" t="n"/>
      <c r="F8" s="14">
        <f>IF(A8="","",IF(E8&lt;&gt;"",IF(IFERROR(AND(ISNUMBER(E8),E8=INT(E8),E8&gt;=0,E8&lt;=365),FALSE),E8,""),IF(OR(C8="",COUNTIF(Settings!$A$6:$A$10,C8)&lt;&gt;1),"",IFERROR(IF(AND(COUNTIFS(Settings!$A$6:$A$10,C8,Settings!$B$6:$B$10,"&lt;&gt;")=1,IFERROR(AND(ISNUMBER(VLOOKUP(C8,Settings!$A$6:$B$10,2,FALSE)),VLOOKUP(C8,Settings!$A$6:$B$10,2,FALSE)=INT(VLOOKUP(C8,Settings!$A$6:$B$10,2,FALSE)),VLOOKUP(C8,Settings!$A$6:$B$10,2,FALSE)&gt;=0,VLOOKUP(C8,Settings!$A$6:$B$10,2,FALSE)&lt;=365),FALSE)),VLOOKUP(C8,Settings!$A$6:$B$10,2,FALSE),""),""))))</f>
        <v/>
      </c>
      <c r="G8" s="3">
        <f>IF(OR(A8="",D8="",F8=""),"",IF(IFERROR(AND(IFERROR(AND(ISNUMBER(D8),D8=INT(D8),D8&gt;=1,D8&lt;=2958465),FALSE),ISNUMBER(F8),D8-F8&gt;=1),FALSE),D8-F8,""))</f>
        <v/>
      </c>
      <c r="H8" s="12" t="n"/>
      <c r="I8" s="11" t="inlineStr">
        <is>
          <t>Demo Coordinator</t>
        </is>
      </c>
      <c r="J8" s="14">
        <f>IF(OR(A8="",D8=""),"",IF(AND(IFERROR(AND(ISNUMBER(D8),D8=INT(D8),D8&gt;=1,D8&lt;=2958465),FALSE),IFERROR(AND(ISNUMBER(Settings!$B$2),Settings!$B$2=INT(Settings!$B$2),Settings!$B$2&gt;=1,Settings!$B$2&lt;=2958465),FALSE)),D8-Settings!$B$2,""))</f>
        <v/>
      </c>
      <c r="K8" s="2">
        <f>IF(A8="","",IF(OR(B8="",C8="",D8="",F8="",G8="",I8="",COUNTIF(Settings!$A$6:$A$10,C8)&lt;&gt;1,NOT(IFERROR(AND(ISNUMBER(D8),D8=INT(D8),D8&gt;=1,D8&lt;=2958465),FALSE)),NOT(IFERROR(AND(ISNUMBER(Settings!$B$2),Settings!$B$2=INT(Settings!$B$2),Settings!$B$2&gt;=1,Settings!$B$2&lt;=2958465),FALSE)),AND(H8&lt;&gt;"",NOT(IFERROR(AND(ISNUMBER(H8),H8=INT(H8),H8&gt;=1,H8&lt;=2958465),FALSE)))),"Review inputs",IF(D8&lt;Settings!$B$2,"Expired",IF(G8&lt;=Settings!$B$2,"Action due","Future"))))</f>
        <v/>
      </c>
      <c r="L8" s="2">
        <f>IF(A8="","",IF(K8="Review inputs","Resolve missing inputs",IF(H8="","Schedule refresher",IF(H8&gt;D8,"Plan after expiration",IF(H8&lt;Settings!$B$2,"Confirm or reschedule","Planned")))))</f>
        <v/>
      </c>
      <c r="M8" s="11" t="inlineStr">
        <is>
          <t>Fictional sample; coordinator-maintained planning data only.</t>
        </is>
      </c>
      <c r="O8">
        <f>""</f>
        <v/>
      </c>
    </row>
    <row r="9" ht="34" customHeight="1">
      <c r="A9" s="11" t="inlineStr">
        <is>
          <t>REC-008</t>
        </is>
      </c>
      <c r="B9" s="11" t="inlineStr">
        <is>
          <t>GUARD-008</t>
        </is>
      </c>
      <c r="C9" s="11" t="inlineStr">
        <is>
          <t>Site Orientation</t>
        </is>
      </c>
      <c r="D9" s="12" t="n">
        <v>46299</v>
      </c>
      <c r="E9" s="13" t="n"/>
      <c r="F9" s="15">
        <f>IF(A9="","",IF(E9&lt;&gt;"",IF(IFERROR(AND(ISNUMBER(E9),E9=INT(E9),E9&gt;=0,E9&lt;=365),FALSE),E9,""),IF(OR(C9="",COUNTIF(Settings!$A$6:$A$10,C9)&lt;&gt;1),"",IFERROR(IF(AND(COUNTIFS(Settings!$A$6:$A$10,C9,Settings!$B$6:$B$10,"&lt;&gt;")=1,IFERROR(AND(ISNUMBER(VLOOKUP(C9,Settings!$A$6:$B$10,2,FALSE)),VLOOKUP(C9,Settings!$A$6:$B$10,2,FALSE)=INT(VLOOKUP(C9,Settings!$A$6:$B$10,2,FALSE)),VLOOKUP(C9,Settings!$A$6:$B$10,2,FALSE)&gt;=0,VLOOKUP(C9,Settings!$A$6:$B$10,2,FALSE)&lt;=365),FALSE)),VLOOKUP(C9,Settings!$A$6:$B$10,2,FALSE),""),""))))</f>
        <v/>
      </c>
      <c r="G9" s="16">
        <f>IF(OR(A9="",D9="",F9=""),"",IF(IFERROR(AND(IFERROR(AND(ISNUMBER(D9),D9=INT(D9),D9&gt;=1,D9&lt;=2958465),FALSE),ISNUMBER(F9),D9-F9&gt;=1),FALSE),D9-F9,""))</f>
        <v/>
      </c>
      <c r="H9" s="12" t="n">
        <v>46300</v>
      </c>
      <c r="I9" s="11" t="inlineStr">
        <is>
          <t>Demo Coordinator</t>
        </is>
      </c>
      <c r="J9" s="15">
        <f>IF(OR(A9="",D9=""),"",IF(AND(IFERROR(AND(ISNUMBER(D9),D9=INT(D9),D9&gt;=1,D9&lt;=2958465),FALSE),IFERROR(AND(ISNUMBER(Settings!$B$2),Settings!$B$2=INT(Settings!$B$2),Settings!$B$2&gt;=1,Settings!$B$2&lt;=2958465),FALSE)),D9-Settings!$B$2,""))</f>
        <v/>
      </c>
      <c r="K9" s="9">
        <f>IF(A9="","",IF(OR(B9="",C9="",D9="",F9="",G9="",I9="",COUNTIF(Settings!$A$6:$A$10,C9)&lt;&gt;1,NOT(IFERROR(AND(ISNUMBER(D9),D9=INT(D9),D9&gt;=1,D9&lt;=2958465),FALSE)),NOT(IFERROR(AND(ISNUMBER(Settings!$B$2),Settings!$B$2=INT(Settings!$B$2),Settings!$B$2&gt;=1,Settings!$B$2&lt;=2958465),FALSE)),AND(H9&lt;&gt;"",NOT(IFERROR(AND(ISNUMBER(H9),H9=INT(H9),H9&gt;=1,H9&lt;=2958465),FALSE)))),"Review inputs",IF(D9&lt;Settings!$B$2,"Expired",IF(G9&lt;=Settings!$B$2,"Action due","Future"))))</f>
        <v/>
      </c>
      <c r="L9" s="9">
        <f>IF(A9="","",IF(K9="Review inputs","Resolve missing inputs",IF(H9="","Schedule refresher",IF(H9&gt;D9,"Plan after expiration",IF(H9&lt;Settings!$B$2,"Confirm or reschedule","Planned")))))</f>
        <v/>
      </c>
      <c r="M9" s="11" t="inlineStr">
        <is>
          <t>Fictional sample; coordinator-maintained planning data only.</t>
        </is>
      </c>
      <c r="O9">
        <f>""</f>
        <v/>
      </c>
    </row>
    <row r="10" ht="34" customHeight="1">
      <c r="A10" s="11" t="inlineStr">
        <is>
          <t>REC-009</t>
        </is>
      </c>
      <c r="B10" s="11" t="inlineStr">
        <is>
          <t>GUARD-009</t>
        </is>
      </c>
      <c r="C10" s="11" t="inlineStr">
        <is>
          <t>Site Orientation</t>
        </is>
      </c>
      <c r="D10" s="12" t="n">
        <v>46314</v>
      </c>
      <c r="E10" s="13" t="n"/>
      <c r="F10" s="14">
        <f>IF(A10="","",IF(E10&lt;&gt;"",IF(IFERROR(AND(ISNUMBER(E10),E10=INT(E10),E10&gt;=0,E10&lt;=365),FALSE),E10,""),IF(OR(C10="",COUNTIF(Settings!$A$6:$A$10,C10)&lt;&gt;1),"",IFERROR(IF(AND(COUNTIFS(Settings!$A$6:$A$10,C10,Settings!$B$6:$B$10,"&lt;&gt;")=1,IFERROR(AND(ISNUMBER(VLOOKUP(C10,Settings!$A$6:$B$10,2,FALSE)),VLOOKUP(C10,Settings!$A$6:$B$10,2,FALSE)=INT(VLOOKUP(C10,Settings!$A$6:$B$10,2,FALSE)),VLOOKUP(C10,Settings!$A$6:$B$10,2,FALSE)&gt;=0,VLOOKUP(C10,Settings!$A$6:$B$10,2,FALSE)&lt;=365),FALSE)),VLOOKUP(C10,Settings!$A$6:$B$10,2,FALSE),""),""))))</f>
        <v/>
      </c>
      <c r="G10" s="3">
        <f>IF(OR(A10="",D10="",F10=""),"",IF(IFERROR(AND(IFERROR(AND(ISNUMBER(D10),D10=INT(D10),D10&gt;=1,D10&lt;=2958465),FALSE),ISNUMBER(F10),D10-F10&gt;=1),FALSE),D10-F10,""))</f>
        <v/>
      </c>
      <c r="H10" s="12" t="n">
        <v>46293</v>
      </c>
      <c r="I10" s="11" t="inlineStr">
        <is>
          <t>Demo Coordinator</t>
        </is>
      </c>
      <c r="J10" s="14">
        <f>IF(OR(A10="",D10=""),"",IF(AND(IFERROR(AND(ISNUMBER(D10),D10=INT(D10),D10&gt;=1,D10&lt;=2958465),FALSE),IFERROR(AND(ISNUMBER(Settings!$B$2),Settings!$B$2=INT(Settings!$B$2),Settings!$B$2&gt;=1,Settings!$B$2&lt;=2958465),FALSE)),D10-Settings!$B$2,""))</f>
        <v/>
      </c>
      <c r="K10" s="2">
        <f>IF(A10="","",IF(OR(B10="",C10="",D10="",F10="",G10="",I10="",COUNTIF(Settings!$A$6:$A$10,C10)&lt;&gt;1,NOT(IFERROR(AND(ISNUMBER(D10),D10=INT(D10),D10&gt;=1,D10&lt;=2958465),FALSE)),NOT(IFERROR(AND(ISNUMBER(Settings!$B$2),Settings!$B$2=INT(Settings!$B$2),Settings!$B$2&gt;=1,Settings!$B$2&lt;=2958465),FALSE)),AND(H10&lt;&gt;"",NOT(IFERROR(AND(ISNUMBER(H10),H10=INT(H10),H10&gt;=1,H10&lt;=2958465),FALSE)))),"Review inputs",IF(D10&lt;Settings!$B$2,"Expired",IF(G10&lt;=Settings!$B$2,"Action due","Future"))))</f>
        <v/>
      </c>
      <c r="L10" s="2">
        <f>IF(A10="","",IF(K10="Review inputs","Resolve missing inputs",IF(H10="","Schedule refresher",IF(H10&gt;D10,"Plan after expiration",IF(H10&lt;Settings!$B$2,"Confirm or reschedule","Planned")))))</f>
        <v/>
      </c>
      <c r="M10" s="11" t="inlineStr">
        <is>
          <t>Fictional sample; coordinator-maintained planning data only.</t>
        </is>
      </c>
      <c r="O10">
        <f>""</f>
        <v/>
      </c>
    </row>
    <row r="11" ht="34" customHeight="1">
      <c r="A11" s="11" t="inlineStr">
        <is>
          <t>REC-010</t>
        </is>
      </c>
      <c r="B11" s="11" t="inlineStr">
        <is>
          <t>GUARD-010</t>
        </is>
      </c>
      <c r="C11" s="11" t="inlineStr">
        <is>
          <t>Site Orientation</t>
        </is>
      </c>
      <c r="D11" s="12" t="n">
        <v>46384</v>
      </c>
      <c r="E11" s="13" t="n"/>
      <c r="F11" s="15">
        <f>IF(A11="","",IF(E11&lt;&gt;"",IF(IFERROR(AND(ISNUMBER(E11),E11=INT(E11),E11&gt;=0,E11&lt;=365),FALSE),E11,""),IF(OR(C11="",COUNTIF(Settings!$A$6:$A$10,C11)&lt;&gt;1),"",IFERROR(IF(AND(COUNTIFS(Settings!$A$6:$A$10,C11,Settings!$B$6:$B$10,"&lt;&gt;")=1,IFERROR(AND(ISNUMBER(VLOOKUP(C11,Settings!$A$6:$B$10,2,FALSE)),VLOOKUP(C11,Settings!$A$6:$B$10,2,FALSE)=INT(VLOOKUP(C11,Settings!$A$6:$B$10,2,FALSE)),VLOOKUP(C11,Settings!$A$6:$B$10,2,FALSE)&gt;=0,VLOOKUP(C11,Settings!$A$6:$B$10,2,FALSE)&lt;=365),FALSE)),VLOOKUP(C11,Settings!$A$6:$B$10,2,FALSE),""),""))))</f>
        <v/>
      </c>
      <c r="G11" s="16">
        <f>IF(OR(A11="",D11="",F11=""),"",IF(IFERROR(AND(IFERROR(AND(ISNUMBER(D11),D11=INT(D11),D11&gt;=1,D11&lt;=2958465),FALSE),ISNUMBER(F11),D11-F11&gt;=1),FALSE),D11-F11,""))</f>
        <v/>
      </c>
      <c r="H11" s="12" t="n"/>
      <c r="I11" s="11" t="inlineStr">
        <is>
          <t>Demo Coordinator</t>
        </is>
      </c>
      <c r="J11" s="15">
        <f>IF(OR(A11="",D11=""),"",IF(AND(IFERROR(AND(ISNUMBER(D11),D11=INT(D11),D11&gt;=1,D11&lt;=2958465),FALSE),IFERROR(AND(ISNUMBER(Settings!$B$2),Settings!$B$2=INT(Settings!$B$2),Settings!$B$2&gt;=1,Settings!$B$2&lt;=2958465),FALSE)),D11-Settings!$B$2,""))</f>
        <v/>
      </c>
      <c r="K11" s="9">
        <f>IF(A11="","",IF(OR(B11="",C11="",D11="",F11="",G11="",I11="",COUNTIF(Settings!$A$6:$A$10,C11)&lt;&gt;1,NOT(IFERROR(AND(ISNUMBER(D11),D11=INT(D11),D11&gt;=1,D11&lt;=2958465),FALSE)),NOT(IFERROR(AND(ISNUMBER(Settings!$B$2),Settings!$B$2=INT(Settings!$B$2),Settings!$B$2&gt;=1,Settings!$B$2&lt;=2958465),FALSE)),AND(H11&lt;&gt;"",NOT(IFERROR(AND(ISNUMBER(H11),H11=INT(H11),H11&gt;=1,H11&lt;=2958465),FALSE)))),"Review inputs",IF(D11&lt;Settings!$B$2,"Expired",IF(G11&lt;=Settings!$B$2,"Action due","Future"))))</f>
        <v/>
      </c>
      <c r="L11" s="9">
        <f>IF(A11="","",IF(K11="Review inputs","Resolve missing inputs",IF(H11="","Schedule refresher",IF(H11&gt;D11,"Plan after expiration",IF(H11&lt;Settings!$B$2,"Confirm or reschedule","Planned")))))</f>
        <v/>
      </c>
      <c r="M11" s="11" t="inlineStr">
        <is>
          <t>Fictional sample; coordinator-maintained planning data only.</t>
        </is>
      </c>
      <c r="O11">
        <f>""</f>
        <v/>
      </c>
    </row>
    <row r="12" ht="34" customHeight="1">
      <c r="A12" s="11" t="n"/>
      <c r="B12" s="11" t="n"/>
      <c r="C12" s="11" t="n"/>
      <c r="D12" s="12" t="n"/>
      <c r="E12" s="13" t="n"/>
      <c r="F12" s="14">
        <f>IF(A12="","",IF(E12&lt;&gt;"",IF(IFERROR(AND(ISNUMBER(E12),E12=INT(E12),E12&gt;=0,E12&lt;=365),FALSE),E12,""),IF(OR(C12="",COUNTIF(Settings!$A$6:$A$10,C12)&lt;&gt;1),"",IFERROR(IF(AND(COUNTIFS(Settings!$A$6:$A$10,C12,Settings!$B$6:$B$10,"&lt;&gt;")=1,IFERROR(AND(ISNUMBER(VLOOKUP(C12,Settings!$A$6:$B$10,2,FALSE)),VLOOKUP(C12,Settings!$A$6:$B$10,2,FALSE)=INT(VLOOKUP(C12,Settings!$A$6:$B$10,2,FALSE)),VLOOKUP(C12,Settings!$A$6:$B$10,2,FALSE)&gt;=0,VLOOKUP(C12,Settings!$A$6:$B$10,2,FALSE)&lt;=365),FALSE)),VLOOKUP(C12,Settings!$A$6:$B$10,2,FALSE),""),""))))</f>
        <v/>
      </c>
      <c r="G12" s="3">
        <f>IF(OR(A12="",D12="",F12=""),"",IF(IFERROR(AND(IFERROR(AND(ISNUMBER(D12),D12=INT(D12),D12&gt;=1,D12&lt;=2958465),FALSE),ISNUMBER(F12),D12-F12&gt;=1),FALSE),D12-F12,""))</f>
        <v/>
      </c>
      <c r="H12" s="12" t="n"/>
      <c r="I12" s="11" t="n"/>
      <c r="J12" s="14">
        <f>IF(OR(A12="",D12=""),"",IF(AND(IFERROR(AND(ISNUMBER(D12),D12=INT(D12),D12&gt;=1,D12&lt;=2958465),FALSE),IFERROR(AND(ISNUMBER(Settings!$B$2),Settings!$B$2=INT(Settings!$B$2),Settings!$B$2&gt;=1,Settings!$B$2&lt;=2958465),FALSE)),D12-Settings!$B$2,""))</f>
        <v/>
      </c>
      <c r="K12" s="2">
        <f>IF(A12="","",IF(OR(B12="",C12="",D12="",F12="",G12="",I12="",COUNTIF(Settings!$A$6:$A$10,C12)&lt;&gt;1,NOT(IFERROR(AND(ISNUMBER(D12),D12=INT(D12),D12&gt;=1,D12&lt;=2958465),FALSE)),NOT(IFERROR(AND(ISNUMBER(Settings!$B$2),Settings!$B$2=INT(Settings!$B$2),Settings!$B$2&gt;=1,Settings!$B$2&lt;=2958465),FALSE)),AND(H12&lt;&gt;"",NOT(IFERROR(AND(ISNUMBER(H12),H12=INT(H12),H12&gt;=1,H12&lt;=2958465),FALSE)))),"Review inputs",IF(D12&lt;Settings!$B$2,"Expired",IF(G12&lt;=Settings!$B$2,"Action due","Future"))))</f>
        <v/>
      </c>
      <c r="L12" s="2">
        <f>IF(A12="","",IF(K12="Review inputs","Resolve missing inputs",IF(H12="","Schedule refresher",IF(H12&gt;D12,"Plan after expiration",IF(H12&lt;Settings!$B$2,"Confirm or reschedule","Planned")))))</f>
        <v/>
      </c>
      <c r="M12" s="11" t="n"/>
      <c r="O12">
        <f>""</f>
        <v/>
      </c>
    </row>
    <row r="13" ht="34" customHeight="1">
      <c r="A13" s="11" t="n"/>
      <c r="B13" s="11" t="n"/>
      <c r="C13" s="11" t="n"/>
      <c r="D13" s="12" t="n"/>
      <c r="E13" s="13" t="n"/>
      <c r="F13" s="15">
        <f>IF(A13="","",IF(E13&lt;&gt;"",IF(IFERROR(AND(ISNUMBER(E13),E13=INT(E13),E13&gt;=0,E13&lt;=365),FALSE),E13,""),IF(OR(C13="",COUNTIF(Settings!$A$6:$A$10,C13)&lt;&gt;1),"",IFERROR(IF(AND(COUNTIFS(Settings!$A$6:$A$10,C13,Settings!$B$6:$B$10,"&lt;&gt;")=1,IFERROR(AND(ISNUMBER(VLOOKUP(C13,Settings!$A$6:$B$10,2,FALSE)),VLOOKUP(C13,Settings!$A$6:$B$10,2,FALSE)=INT(VLOOKUP(C13,Settings!$A$6:$B$10,2,FALSE)),VLOOKUP(C13,Settings!$A$6:$B$10,2,FALSE)&gt;=0,VLOOKUP(C13,Settings!$A$6:$B$10,2,FALSE)&lt;=365),FALSE)),VLOOKUP(C13,Settings!$A$6:$B$10,2,FALSE),""),""))))</f>
        <v/>
      </c>
      <c r="G13" s="16">
        <f>IF(OR(A13="",D13="",F13=""),"",IF(IFERROR(AND(IFERROR(AND(ISNUMBER(D13),D13=INT(D13),D13&gt;=1,D13&lt;=2958465),FALSE),ISNUMBER(F13),D13-F13&gt;=1),FALSE),D13-F13,""))</f>
        <v/>
      </c>
      <c r="H13" s="12" t="n"/>
      <c r="I13" s="11" t="n"/>
      <c r="J13" s="15">
        <f>IF(OR(A13="",D13=""),"",IF(AND(IFERROR(AND(ISNUMBER(D13),D13=INT(D13),D13&gt;=1,D13&lt;=2958465),FALSE),IFERROR(AND(ISNUMBER(Settings!$B$2),Settings!$B$2=INT(Settings!$B$2),Settings!$B$2&gt;=1,Settings!$B$2&lt;=2958465),FALSE)),D13-Settings!$B$2,""))</f>
        <v/>
      </c>
      <c r="K13" s="9">
        <f>IF(A13="","",IF(OR(B13="",C13="",D13="",F13="",G13="",I13="",COUNTIF(Settings!$A$6:$A$10,C13)&lt;&gt;1,NOT(IFERROR(AND(ISNUMBER(D13),D13=INT(D13),D13&gt;=1,D13&lt;=2958465),FALSE)),NOT(IFERROR(AND(ISNUMBER(Settings!$B$2),Settings!$B$2=INT(Settings!$B$2),Settings!$B$2&gt;=1,Settings!$B$2&lt;=2958465),FALSE)),AND(H13&lt;&gt;"",NOT(IFERROR(AND(ISNUMBER(H13),H13=INT(H13),H13&gt;=1,H13&lt;=2958465),FALSE)))),"Review inputs",IF(D13&lt;Settings!$B$2,"Expired",IF(G13&lt;=Settings!$B$2,"Action due","Future"))))</f>
        <v/>
      </c>
      <c r="L13" s="9">
        <f>IF(A13="","",IF(K13="Review inputs","Resolve missing inputs",IF(H13="","Schedule refresher",IF(H13&gt;D13,"Plan after expiration",IF(H13&lt;Settings!$B$2,"Confirm or reschedule","Planned")))))</f>
        <v/>
      </c>
      <c r="M13" s="11" t="n"/>
      <c r="O13">
        <f>""</f>
        <v/>
      </c>
    </row>
    <row r="14" ht="34" customHeight="1">
      <c r="A14" s="11" t="n"/>
      <c r="B14" s="11" t="n"/>
      <c r="C14" s="11" t="n"/>
      <c r="D14" s="12" t="n"/>
      <c r="E14" s="13" t="n"/>
      <c r="F14" s="14">
        <f>IF(A14="","",IF(E14&lt;&gt;"",IF(IFERROR(AND(ISNUMBER(E14),E14=INT(E14),E14&gt;=0,E14&lt;=365),FALSE),E14,""),IF(OR(C14="",COUNTIF(Settings!$A$6:$A$10,C14)&lt;&gt;1),"",IFERROR(IF(AND(COUNTIFS(Settings!$A$6:$A$10,C14,Settings!$B$6:$B$10,"&lt;&gt;")=1,IFERROR(AND(ISNUMBER(VLOOKUP(C14,Settings!$A$6:$B$10,2,FALSE)),VLOOKUP(C14,Settings!$A$6:$B$10,2,FALSE)=INT(VLOOKUP(C14,Settings!$A$6:$B$10,2,FALSE)),VLOOKUP(C14,Settings!$A$6:$B$10,2,FALSE)&gt;=0,VLOOKUP(C14,Settings!$A$6:$B$10,2,FALSE)&lt;=365),FALSE)),VLOOKUP(C14,Settings!$A$6:$B$10,2,FALSE),""),""))))</f>
        <v/>
      </c>
      <c r="G14" s="3">
        <f>IF(OR(A14="",D14="",F14=""),"",IF(IFERROR(AND(IFERROR(AND(ISNUMBER(D14),D14=INT(D14),D14&gt;=1,D14&lt;=2958465),FALSE),ISNUMBER(F14),D14-F14&gt;=1),FALSE),D14-F14,""))</f>
        <v/>
      </c>
      <c r="H14" s="12" t="n"/>
      <c r="I14" s="11" t="n"/>
      <c r="J14" s="14">
        <f>IF(OR(A14="",D14=""),"",IF(AND(IFERROR(AND(ISNUMBER(D14),D14=INT(D14),D14&gt;=1,D14&lt;=2958465),FALSE),IFERROR(AND(ISNUMBER(Settings!$B$2),Settings!$B$2=INT(Settings!$B$2),Settings!$B$2&gt;=1,Settings!$B$2&lt;=2958465),FALSE)),D14-Settings!$B$2,""))</f>
        <v/>
      </c>
      <c r="K14" s="2">
        <f>IF(A14="","",IF(OR(B14="",C14="",D14="",F14="",G14="",I14="",COUNTIF(Settings!$A$6:$A$10,C14)&lt;&gt;1,NOT(IFERROR(AND(ISNUMBER(D14),D14=INT(D14),D14&gt;=1,D14&lt;=2958465),FALSE)),NOT(IFERROR(AND(ISNUMBER(Settings!$B$2),Settings!$B$2=INT(Settings!$B$2),Settings!$B$2&gt;=1,Settings!$B$2&lt;=2958465),FALSE)),AND(H14&lt;&gt;"",NOT(IFERROR(AND(ISNUMBER(H14),H14=INT(H14),H14&gt;=1,H14&lt;=2958465),FALSE)))),"Review inputs",IF(D14&lt;Settings!$B$2,"Expired",IF(G14&lt;=Settings!$B$2,"Action due","Future"))))</f>
        <v/>
      </c>
      <c r="L14" s="2">
        <f>IF(A14="","",IF(K14="Review inputs","Resolve missing inputs",IF(H14="","Schedule refresher",IF(H14&gt;D14,"Plan after expiration",IF(H14&lt;Settings!$B$2,"Confirm or reschedule","Planned")))))</f>
        <v/>
      </c>
      <c r="M14" s="11" t="n"/>
      <c r="O14">
        <f>""</f>
        <v/>
      </c>
    </row>
    <row r="15" ht="34" customHeight="1">
      <c r="A15" s="11" t="n"/>
      <c r="B15" s="11" t="n"/>
      <c r="C15" s="11" t="n"/>
      <c r="D15" s="12" t="n"/>
      <c r="E15" s="13" t="n"/>
      <c r="F15" s="15">
        <f>IF(A15="","",IF(E15&lt;&gt;"",IF(IFERROR(AND(ISNUMBER(E15),E15=INT(E15),E15&gt;=0,E15&lt;=365),FALSE),E15,""),IF(OR(C15="",COUNTIF(Settings!$A$6:$A$10,C15)&lt;&gt;1),"",IFERROR(IF(AND(COUNTIFS(Settings!$A$6:$A$10,C15,Settings!$B$6:$B$10,"&lt;&gt;")=1,IFERROR(AND(ISNUMBER(VLOOKUP(C15,Settings!$A$6:$B$10,2,FALSE)),VLOOKUP(C15,Settings!$A$6:$B$10,2,FALSE)=INT(VLOOKUP(C15,Settings!$A$6:$B$10,2,FALSE)),VLOOKUP(C15,Settings!$A$6:$B$10,2,FALSE)&gt;=0,VLOOKUP(C15,Settings!$A$6:$B$10,2,FALSE)&lt;=365),FALSE)),VLOOKUP(C15,Settings!$A$6:$B$10,2,FALSE),""),""))))</f>
        <v/>
      </c>
      <c r="G15" s="16">
        <f>IF(OR(A15="",D15="",F15=""),"",IF(IFERROR(AND(IFERROR(AND(ISNUMBER(D15),D15=INT(D15),D15&gt;=1,D15&lt;=2958465),FALSE),ISNUMBER(F15),D15-F15&gt;=1),FALSE),D15-F15,""))</f>
        <v/>
      </c>
      <c r="H15" s="12" t="n"/>
      <c r="I15" s="11" t="n"/>
      <c r="J15" s="15">
        <f>IF(OR(A15="",D15=""),"",IF(AND(IFERROR(AND(ISNUMBER(D15),D15=INT(D15),D15&gt;=1,D15&lt;=2958465),FALSE),IFERROR(AND(ISNUMBER(Settings!$B$2),Settings!$B$2=INT(Settings!$B$2),Settings!$B$2&gt;=1,Settings!$B$2&lt;=2958465),FALSE)),D15-Settings!$B$2,""))</f>
        <v/>
      </c>
      <c r="K15" s="9">
        <f>IF(A15="","",IF(OR(B15="",C15="",D15="",F15="",G15="",I15="",COUNTIF(Settings!$A$6:$A$10,C15)&lt;&gt;1,NOT(IFERROR(AND(ISNUMBER(D15),D15=INT(D15),D15&gt;=1,D15&lt;=2958465),FALSE)),NOT(IFERROR(AND(ISNUMBER(Settings!$B$2),Settings!$B$2=INT(Settings!$B$2),Settings!$B$2&gt;=1,Settings!$B$2&lt;=2958465),FALSE)),AND(H15&lt;&gt;"",NOT(IFERROR(AND(ISNUMBER(H15),H15=INT(H15),H15&gt;=1,H15&lt;=2958465),FALSE)))),"Review inputs",IF(D15&lt;Settings!$B$2,"Expired",IF(G15&lt;=Settings!$B$2,"Action due","Future"))))</f>
        <v/>
      </c>
      <c r="L15" s="9">
        <f>IF(A15="","",IF(K15="Review inputs","Resolve missing inputs",IF(H15="","Schedule refresher",IF(H15&gt;D15,"Plan after expiration",IF(H15&lt;Settings!$B$2,"Confirm or reschedule","Planned")))))</f>
        <v/>
      </c>
      <c r="M15" s="11" t="n"/>
      <c r="O15">
        <f>""</f>
        <v/>
      </c>
    </row>
    <row r="16" ht="34" customHeight="1">
      <c r="A16" s="11" t="n"/>
      <c r="B16" s="11" t="n"/>
      <c r="C16" s="11" t="n"/>
      <c r="D16" s="12" t="n"/>
      <c r="E16" s="13" t="n"/>
      <c r="F16" s="14">
        <f>IF(A16="","",IF(E16&lt;&gt;"",IF(IFERROR(AND(ISNUMBER(E16),E16=INT(E16),E16&gt;=0,E16&lt;=365),FALSE),E16,""),IF(OR(C16="",COUNTIF(Settings!$A$6:$A$10,C16)&lt;&gt;1),"",IFERROR(IF(AND(COUNTIFS(Settings!$A$6:$A$10,C16,Settings!$B$6:$B$10,"&lt;&gt;")=1,IFERROR(AND(ISNUMBER(VLOOKUP(C16,Settings!$A$6:$B$10,2,FALSE)),VLOOKUP(C16,Settings!$A$6:$B$10,2,FALSE)=INT(VLOOKUP(C16,Settings!$A$6:$B$10,2,FALSE)),VLOOKUP(C16,Settings!$A$6:$B$10,2,FALSE)&gt;=0,VLOOKUP(C16,Settings!$A$6:$B$10,2,FALSE)&lt;=365),FALSE)),VLOOKUP(C16,Settings!$A$6:$B$10,2,FALSE),""),""))))</f>
        <v/>
      </c>
      <c r="G16" s="3">
        <f>IF(OR(A16="",D16="",F16=""),"",IF(IFERROR(AND(IFERROR(AND(ISNUMBER(D16),D16=INT(D16),D16&gt;=1,D16&lt;=2958465),FALSE),ISNUMBER(F16),D16-F16&gt;=1),FALSE),D16-F16,""))</f>
        <v/>
      </c>
      <c r="H16" s="12" t="n"/>
      <c r="I16" s="11" t="n"/>
      <c r="J16" s="14">
        <f>IF(OR(A16="",D16=""),"",IF(AND(IFERROR(AND(ISNUMBER(D16),D16=INT(D16),D16&gt;=1,D16&lt;=2958465),FALSE),IFERROR(AND(ISNUMBER(Settings!$B$2),Settings!$B$2=INT(Settings!$B$2),Settings!$B$2&gt;=1,Settings!$B$2&lt;=2958465),FALSE)),D16-Settings!$B$2,""))</f>
        <v/>
      </c>
      <c r="K16" s="2">
        <f>IF(A16="","",IF(OR(B16="",C16="",D16="",F16="",G16="",I16="",COUNTIF(Settings!$A$6:$A$10,C16)&lt;&gt;1,NOT(IFERROR(AND(ISNUMBER(D16),D16=INT(D16),D16&gt;=1,D16&lt;=2958465),FALSE)),NOT(IFERROR(AND(ISNUMBER(Settings!$B$2),Settings!$B$2=INT(Settings!$B$2),Settings!$B$2&gt;=1,Settings!$B$2&lt;=2958465),FALSE)),AND(H16&lt;&gt;"",NOT(IFERROR(AND(ISNUMBER(H16),H16=INT(H16),H16&gt;=1,H16&lt;=2958465),FALSE)))),"Review inputs",IF(D16&lt;Settings!$B$2,"Expired",IF(G16&lt;=Settings!$B$2,"Action due","Future"))))</f>
        <v/>
      </c>
      <c r="L16" s="2">
        <f>IF(A16="","",IF(K16="Review inputs","Resolve missing inputs",IF(H16="","Schedule refresher",IF(H16&gt;D16,"Plan after expiration",IF(H16&lt;Settings!$B$2,"Confirm or reschedule","Planned")))))</f>
        <v/>
      </c>
      <c r="M16" s="11" t="n"/>
      <c r="O16">
        <f>""</f>
        <v/>
      </c>
    </row>
    <row r="17" ht="34" customHeight="1">
      <c r="A17" s="11" t="n"/>
      <c r="B17" s="11" t="n"/>
      <c r="C17" s="11" t="n"/>
      <c r="D17" s="12" t="n"/>
      <c r="E17" s="13" t="n"/>
      <c r="F17" s="15">
        <f>IF(A17="","",IF(E17&lt;&gt;"",IF(IFERROR(AND(ISNUMBER(E17),E17=INT(E17),E17&gt;=0,E17&lt;=365),FALSE),E17,""),IF(OR(C17="",COUNTIF(Settings!$A$6:$A$10,C17)&lt;&gt;1),"",IFERROR(IF(AND(COUNTIFS(Settings!$A$6:$A$10,C17,Settings!$B$6:$B$10,"&lt;&gt;")=1,IFERROR(AND(ISNUMBER(VLOOKUP(C17,Settings!$A$6:$B$10,2,FALSE)),VLOOKUP(C17,Settings!$A$6:$B$10,2,FALSE)=INT(VLOOKUP(C17,Settings!$A$6:$B$10,2,FALSE)),VLOOKUP(C17,Settings!$A$6:$B$10,2,FALSE)&gt;=0,VLOOKUP(C17,Settings!$A$6:$B$10,2,FALSE)&lt;=365),FALSE)),VLOOKUP(C17,Settings!$A$6:$B$10,2,FALSE),""),""))))</f>
        <v/>
      </c>
      <c r="G17" s="16">
        <f>IF(OR(A17="",D17="",F17=""),"",IF(IFERROR(AND(IFERROR(AND(ISNUMBER(D17),D17=INT(D17),D17&gt;=1,D17&lt;=2958465),FALSE),ISNUMBER(F17),D17-F17&gt;=1),FALSE),D17-F17,""))</f>
        <v/>
      </c>
      <c r="H17" s="12" t="n"/>
      <c r="I17" s="11" t="n"/>
      <c r="J17" s="15">
        <f>IF(OR(A17="",D17=""),"",IF(AND(IFERROR(AND(ISNUMBER(D17),D17=INT(D17),D17&gt;=1,D17&lt;=2958465),FALSE),IFERROR(AND(ISNUMBER(Settings!$B$2),Settings!$B$2=INT(Settings!$B$2),Settings!$B$2&gt;=1,Settings!$B$2&lt;=2958465),FALSE)),D17-Settings!$B$2,""))</f>
        <v/>
      </c>
      <c r="K17" s="9">
        <f>IF(A17="","",IF(OR(B17="",C17="",D17="",F17="",G17="",I17="",COUNTIF(Settings!$A$6:$A$10,C17)&lt;&gt;1,NOT(IFERROR(AND(ISNUMBER(D17),D17=INT(D17),D17&gt;=1,D17&lt;=2958465),FALSE)),NOT(IFERROR(AND(ISNUMBER(Settings!$B$2),Settings!$B$2=INT(Settings!$B$2),Settings!$B$2&gt;=1,Settings!$B$2&lt;=2958465),FALSE)),AND(H17&lt;&gt;"",NOT(IFERROR(AND(ISNUMBER(H17),H17=INT(H17),H17&gt;=1,H17&lt;=2958465),FALSE)))),"Review inputs",IF(D17&lt;Settings!$B$2,"Expired",IF(G17&lt;=Settings!$B$2,"Action due","Future"))))</f>
        <v/>
      </c>
      <c r="L17" s="9">
        <f>IF(A17="","",IF(K17="Review inputs","Resolve missing inputs",IF(H17="","Schedule refresher",IF(H17&gt;D17,"Plan after expiration",IF(H17&lt;Settings!$B$2,"Confirm or reschedule","Planned")))))</f>
        <v/>
      </c>
      <c r="M17" s="11" t="n"/>
      <c r="O17">
        <f>""</f>
        <v/>
      </c>
    </row>
    <row r="18" ht="34" customHeight="1">
      <c r="A18" s="11" t="n"/>
      <c r="B18" s="11" t="n"/>
      <c r="C18" s="11" t="n"/>
      <c r="D18" s="12" t="n"/>
      <c r="E18" s="13" t="n"/>
      <c r="F18" s="14">
        <f>IF(A18="","",IF(E18&lt;&gt;"",IF(IFERROR(AND(ISNUMBER(E18),E18=INT(E18),E18&gt;=0,E18&lt;=365),FALSE),E18,""),IF(OR(C18="",COUNTIF(Settings!$A$6:$A$10,C18)&lt;&gt;1),"",IFERROR(IF(AND(COUNTIFS(Settings!$A$6:$A$10,C18,Settings!$B$6:$B$10,"&lt;&gt;")=1,IFERROR(AND(ISNUMBER(VLOOKUP(C18,Settings!$A$6:$B$10,2,FALSE)),VLOOKUP(C18,Settings!$A$6:$B$10,2,FALSE)=INT(VLOOKUP(C18,Settings!$A$6:$B$10,2,FALSE)),VLOOKUP(C18,Settings!$A$6:$B$10,2,FALSE)&gt;=0,VLOOKUP(C18,Settings!$A$6:$B$10,2,FALSE)&lt;=365),FALSE)),VLOOKUP(C18,Settings!$A$6:$B$10,2,FALSE),""),""))))</f>
        <v/>
      </c>
      <c r="G18" s="3">
        <f>IF(OR(A18="",D18="",F18=""),"",IF(IFERROR(AND(IFERROR(AND(ISNUMBER(D18),D18=INT(D18),D18&gt;=1,D18&lt;=2958465),FALSE),ISNUMBER(F18),D18-F18&gt;=1),FALSE),D18-F18,""))</f>
        <v/>
      </c>
      <c r="H18" s="12" t="n"/>
      <c r="I18" s="11" t="n"/>
      <c r="J18" s="14">
        <f>IF(OR(A18="",D18=""),"",IF(AND(IFERROR(AND(ISNUMBER(D18),D18=INT(D18),D18&gt;=1,D18&lt;=2958465),FALSE),IFERROR(AND(ISNUMBER(Settings!$B$2),Settings!$B$2=INT(Settings!$B$2),Settings!$B$2&gt;=1,Settings!$B$2&lt;=2958465),FALSE)),D18-Settings!$B$2,""))</f>
        <v/>
      </c>
      <c r="K18" s="2">
        <f>IF(A18="","",IF(OR(B18="",C18="",D18="",F18="",G18="",I18="",COUNTIF(Settings!$A$6:$A$10,C18)&lt;&gt;1,NOT(IFERROR(AND(ISNUMBER(D18),D18=INT(D18),D18&gt;=1,D18&lt;=2958465),FALSE)),NOT(IFERROR(AND(ISNUMBER(Settings!$B$2),Settings!$B$2=INT(Settings!$B$2),Settings!$B$2&gt;=1,Settings!$B$2&lt;=2958465),FALSE)),AND(H18&lt;&gt;"",NOT(IFERROR(AND(ISNUMBER(H18),H18=INT(H18),H18&gt;=1,H18&lt;=2958465),FALSE)))),"Review inputs",IF(D18&lt;Settings!$B$2,"Expired",IF(G18&lt;=Settings!$B$2,"Action due","Future"))))</f>
        <v/>
      </c>
      <c r="L18" s="2">
        <f>IF(A18="","",IF(K18="Review inputs","Resolve missing inputs",IF(H18="","Schedule refresher",IF(H18&gt;D18,"Plan after expiration",IF(H18&lt;Settings!$B$2,"Confirm or reschedule","Planned")))))</f>
        <v/>
      </c>
      <c r="M18" s="11" t="n"/>
      <c r="O18">
        <f>""</f>
        <v/>
      </c>
    </row>
    <row r="19" ht="34" customHeight="1">
      <c r="A19" s="11" t="n"/>
      <c r="B19" s="11" t="n"/>
      <c r="C19" s="11" t="n"/>
      <c r="D19" s="12" t="n"/>
      <c r="E19" s="13" t="n"/>
      <c r="F19" s="15">
        <f>IF(A19="","",IF(E19&lt;&gt;"",IF(IFERROR(AND(ISNUMBER(E19),E19=INT(E19),E19&gt;=0,E19&lt;=365),FALSE),E19,""),IF(OR(C19="",COUNTIF(Settings!$A$6:$A$10,C19)&lt;&gt;1),"",IFERROR(IF(AND(COUNTIFS(Settings!$A$6:$A$10,C19,Settings!$B$6:$B$10,"&lt;&gt;")=1,IFERROR(AND(ISNUMBER(VLOOKUP(C19,Settings!$A$6:$B$10,2,FALSE)),VLOOKUP(C19,Settings!$A$6:$B$10,2,FALSE)=INT(VLOOKUP(C19,Settings!$A$6:$B$10,2,FALSE)),VLOOKUP(C19,Settings!$A$6:$B$10,2,FALSE)&gt;=0,VLOOKUP(C19,Settings!$A$6:$B$10,2,FALSE)&lt;=365),FALSE)),VLOOKUP(C19,Settings!$A$6:$B$10,2,FALSE),""),""))))</f>
        <v/>
      </c>
      <c r="G19" s="16">
        <f>IF(OR(A19="",D19="",F19=""),"",IF(IFERROR(AND(IFERROR(AND(ISNUMBER(D19),D19=INT(D19),D19&gt;=1,D19&lt;=2958465),FALSE),ISNUMBER(F19),D19-F19&gt;=1),FALSE),D19-F19,""))</f>
        <v/>
      </c>
      <c r="H19" s="12" t="n"/>
      <c r="I19" s="11" t="n"/>
      <c r="J19" s="15">
        <f>IF(OR(A19="",D19=""),"",IF(AND(IFERROR(AND(ISNUMBER(D19),D19=INT(D19),D19&gt;=1,D19&lt;=2958465),FALSE),IFERROR(AND(ISNUMBER(Settings!$B$2),Settings!$B$2=INT(Settings!$B$2),Settings!$B$2&gt;=1,Settings!$B$2&lt;=2958465),FALSE)),D19-Settings!$B$2,""))</f>
        <v/>
      </c>
      <c r="K19" s="9">
        <f>IF(A19="","",IF(OR(B19="",C19="",D19="",F19="",G19="",I19="",COUNTIF(Settings!$A$6:$A$10,C19)&lt;&gt;1,NOT(IFERROR(AND(ISNUMBER(D19),D19=INT(D19),D19&gt;=1,D19&lt;=2958465),FALSE)),NOT(IFERROR(AND(ISNUMBER(Settings!$B$2),Settings!$B$2=INT(Settings!$B$2),Settings!$B$2&gt;=1,Settings!$B$2&lt;=2958465),FALSE)),AND(H19&lt;&gt;"",NOT(IFERROR(AND(ISNUMBER(H19),H19=INT(H19),H19&gt;=1,H19&lt;=2958465),FALSE)))),"Review inputs",IF(D19&lt;Settings!$B$2,"Expired",IF(G19&lt;=Settings!$B$2,"Action due","Future"))))</f>
        <v/>
      </c>
      <c r="L19" s="9">
        <f>IF(A19="","",IF(K19="Review inputs","Resolve missing inputs",IF(H19="","Schedule refresher",IF(H19&gt;D19,"Plan after expiration",IF(H19&lt;Settings!$B$2,"Confirm or reschedule","Planned")))))</f>
        <v/>
      </c>
      <c r="M19" s="11" t="n"/>
      <c r="O19">
        <f>""</f>
        <v/>
      </c>
    </row>
    <row r="20" ht="34" customHeight="1">
      <c r="A20" s="11" t="n"/>
      <c r="B20" s="11" t="n"/>
      <c r="C20" s="11" t="n"/>
      <c r="D20" s="12" t="n"/>
      <c r="E20" s="13" t="n"/>
      <c r="F20" s="14">
        <f>IF(A20="","",IF(E20&lt;&gt;"",IF(IFERROR(AND(ISNUMBER(E20),E20=INT(E20),E20&gt;=0,E20&lt;=365),FALSE),E20,""),IF(OR(C20="",COUNTIF(Settings!$A$6:$A$10,C20)&lt;&gt;1),"",IFERROR(IF(AND(COUNTIFS(Settings!$A$6:$A$10,C20,Settings!$B$6:$B$10,"&lt;&gt;")=1,IFERROR(AND(ISNUMBER(VLOOKUP(C20,Settings!$A$6:$B$10,2,FALSE)),VLOOKUP(C20,Settings!$A$6:$B$10,2,FALSE)=INT(VLOOKUP(C20,Settings!$A$6:$B$10,2,FALSE)),VLOOKUP(C20,Settings!$A$6:$B$10,2,FALSE)&gt;=0,VLOOKUP(C20,Settings!$A$6:$B$10,2,FALSE)&lt;=365),FALSE)),VLOOKUP(C20,Settings!$A$6:$B$10,2,FALSE),""),""))))</f>
        <v/>
      </c>
      <c r="G20" s="3">
        <f>IF(OR(A20="",D20="",F20=""),"",IF(IFERROR(AND(IFERROR(AND(ISNUMBER(D20),D20=INT(D20),D20&gt;=1,D20&lt;=2958465),FALSE),ISNUMBER(F20),D20-F20&gt;=1),FALSE),D20-F20,""))</f>
        <v/>
      </c>
      <c r="H20" s="12" t="n"/>
      <c r="I20" s="11" t="n"/>
      <c r="J20" s="14">
        <f>IF(OR(A20="",D20=""),"",IF(AND(IFERROR(AND(ISNUMBER(D20),D20=INT(D20),D20&gt;=1,D20&lt;=2958465),FALSE),IFERROR(AND(ISNUMBER(Settings!$B$2),Settings!$B$2=INT(Settings!$B$2),Settings!$B$2&gt;=1,Settings!$B$2&lt;=2958465),FALSE)),D20-Settings!$B$2,""))</f>
        <v/>
      </c>
      <c r="K20" s="2">
        <f>IF(A20="","",IF(OR(B20="",C20="",D20="",F20="",G20="",I20="",COUNTIF(Settings!$A$6:$A$10,C20)&lt;&gt;1,NOT(IFERROR(AND(ISNUMBER(D20),D20=INT(D20),D20&gt;=1,D20&lt;=2958465),FALSE)),NOT(IFERROR(AND(ISNUMBER(Settings!$B$2),Settings!$B$2=INT(Settings!$B$2),Settings!$B$2&gt;=1,Settings!$B$2&lt;=2958465),FALSE)),AND(H20&lt;&gt;"",NOT(IFERROR(AND(ISNUMBER(H20),H20=INT(H20),H20&gt;=1,H20&lt;=2958465),FALSE)))),"Review inputs",IF(D20&lt;Settings!$B$2,"Expired",IF(G20&lt;=Settings!$B$2,"Action due","Future"))))</f>
        <v/>
      </c>
      <c r="L20" s="2">
        <f>IF(A20="","",IF(K20="Review inputs","Resolve missing inputs",IF(H20="","Schedule refresher",IF(H20&gt;D20,"Plan after expiration",IF(H20&lt;Settings!$B$2,"Confirm or reschedule","Planned")))))</f>
        <v/>
      </c>
      <c r="M20" s="11" t="n"/>
      <c r="O20">
        <f>""</f>
        <v/>
      </c>
    </row>
    <row r="21" ht="34" customHeight="1">
      <c r="A21" s="11" t="n"/>
      <c r="B21" s="11" t="n"/>
      <c r="C21" s="11" t="n"/>
      <c r="D21" s="12" t="n"/>
      <c r="E21" s="13" t="n"/>
      <c r="F21" s="15">
        <f>IF(A21="","",IF(E21&lt;&gt;"",IF(IFERROR(AND(ISNUMBER(E21),E21=INT(E21),E21&gt;=0,E21&lt;=365),FALSE),E21,""),IF(OR(C21="",COUNTIF(Settings!$A$6:$A$10,C21)&lt;&gt;1),"",IFERROR(IF(AND(COUNTIFS(Settings!$A$6:$A$10,C21,Settings!$B$6:$B$10,"&lt;&gt;")=1,IFERROR(AND(ISNUMBER(VLOOKUP(C21,Settings!$A$6:$B$10,2,FALSE)),VLOOKUP(C21,Settings!$A$6:$B$10,2,FALSE)=INT(VLOOKUP(C21,Settings!$A$6:$B$10,2,FALSE)),VLOOKUP(C21,Settings!$A$6:$B$10,2,FALSE)&gt;=0,VLOOKUP(C21,Settings!$A$6:$B$10,2,FALSE)&lt;=365),FALSE)),VLOOKUP(C21,Settings!$A$6:$B$10,2,FALSE),""),""))))</f>
        <v/>
      </c>
      <c r="G21" s="16">
        <f>IF(OR(A21="",D21="",F21=""),"",IF(IFERROR(AND(IFERROR(AND(ISNUMBER(D21),D21=INT(D21),D21&gt;=1,D21&lt;=2958465),FALSE),ISNUMBER(F21),D21-F21&gt;=1),FALSE),D21-F21,""))</f>
        <v/>
      </c>
      <c r="H21" s="12" t="n"/>
      <c r="I21" s="11" t="n"/>
      <c r="J21" s="15">
        <f>IF(OR(A21="",D21=""),"",IF(AND(IFERROR(AND(ISNUMBER(D21),D21=INT(D21),D21&gt;=1,D21&lt;=2958465),FALSE),IFERROR(AND(ISNUMBER(Settings!$B$2),Settings!$B$2=INT(Settings!$B$2),Settings!$B$2&gt;=1,Settings!$B$2&lt;=2958465),FALSE)),D21-Settings!$B$2,""))</f>
        <v/>
      </c>
      <c r="K21" s="9">
        <f>IF(A21="","",IF(OR(B21="",C21="",D21="",F21="",G21="",I21="",COUNTIF(Settings!$A$6:$A$10,C21)&lt;&gt;1,NOT(IFERROR(AND(ISNUMBER(D21),D21=INT(D21),D21&gt;=1,D21&lt;=2958465),FALSE)),NOT(IFERROR(AND(ISNUMBER(Settings!$B$2),Settings!$B$2=INT(Settings!$B$2),Settings!$B$2&gt;=1,Settings!$B$2&lt;=2958465),FALSE)),AND(H21&lt;&gt;"",NOT(IFERROR(AND(ISNUMBER(H21),H21=INT(H21),H21&gt;=1,H21&lt;=2958465),FALSE)))),"Review inputs",IF(D21&lt;Settings!$B$2,"Expired",IF(G21&lt;=Settings!$B$2,"Action due","Future"))))</f>
        <v/>
      </c>
      <c r="L21" s="9">
        <f>IF(A21="","",IF(K21="Review inputs","Resolve missing inputs",IF(H21="","Schedule refresher",IF(H21&gt;D21,"Plan after expiration",IF(H21&lt;Settings!$B$2,"Confirm or reschedule","Planned")))))</f>
        <v/>
      </c>
      <c r="M21" s="11" t="n"/>
      <c r="O21">
        <f>""</f>
        <v/>
      </c>
    </row>
    <row r="22" ht="34" customHeight="1">
      <c r="A22" s="11" t="n"/>
      <c r="B22" s="11" t="n"/>
      <c r="C22" s="11" t="n"/>
      <c r="D22" s="12" t="n"/>
      <c r="E22" s="13" t="n"/>
      <c r="F22" s="14">
        <f>IF(A22="","",IF(E22&lt;&gt;"",IF(IFERROR(AND(ISNUMBER(E22),E22=INT(E22),E22&gt;=0,E22&lt;=365),FALSE),E22,""),IF(OR(C22="",COUNTIF(Settings!$A$6:$A$10,C22)&lt;&gt;1),"",IFERROR(IF(AND(COUNTIFS(Settings!$A$6:$A$10,C22,Settings!$B$6:$B$10,"&lt;&gt;")=1,IFERROR(AND(ISNUMBER(VLOOKUP(C22,Settings!$A$6:$B$10,2,FALSE)),VLOOKUP(C22,Settings!$A$6:$B$10,2,FALSE)=INT(VLOOKUP(C22,Settings!$A$6:$B$10,2,FALSE)),VLOOKUP(C22,Settings!$A$6:$B$10,2,FALSE)&gt;=0,VLOOKUP(C22,Settings!$A$6:$B$10,2,FALSE)&lt;=365),FALSE)),VLOOKUP(C22,Settings!$A$6:$B$10,2,FALSE),""),""))))</f>
        <v/>
      </c>
      <c r="G22" s="3">
        <f>IF(OR(A22="",D22="",F22=""),"",IF(IFERROR(AND(IFERROR(AND(ISNUMBER(D22),D22=INT(D22),D22&gt;=1,D22&lt;=2958465),FALSE),ISNUMBER(F22),D22-F22&gt;=1),FALSE),D22-F22,""))</f>
        <v/>
      </c>
      <c r="H22" s="12" t="n"/>
      <c r="I22" s="11" t="n"/>
      <c r="J22" s="14">
        <f>IF(OR(A22="",D22=""),"",IF(AND(IFERROR(AND(ISNUMBER(D22),D22=INT(D22),D22&gt;=1,D22&lt;=2958465),FALSE),IFERROR(AND(ISNUMBER(Settings!$B$2),Settings!$B$2=INT(Settings!$B$2),Settings!$B$2&gt;=1,Settings!$B$2&lt;=2958465),FALSE)),D22-Settings!$B$2,""))</f>
        <v/>
      </c>
      <c r="K22" s="2">
        <f>IF(A22="","",IF(OR(B22="",C22="",D22="",F22="",G22="",I22="",COUNTIF(Settings!$A$6:$A$10,C22)&lt;&gt;1,NOT(IFERROR(AND(ISNUMBER(D22),D22=INT(D22),D22&gt;=1,D22&lt;=2958465),FALSE)),NOT(IFERROR(AND(ISNUMBER(Settings!$B$2),Settings!$B$2=INT(Settings!$B$2),Settings!$B$2&gt;=1,Settings!$B$2&lt;=2958465),FALSE)),AND(H22&lt;&gt;"",NOT(IFERROR(AND(ISNUMBER(H22),H22=INT(H22),H22&gt;=1,H22&lt;=2958465),FALSE)))),"Review inputs",IF(D22&lt;Settings!$B$2,"Expired",IF(G22&lt;=Settings!$B$2,"Action due","Future"))))</f>
        <v/>
      </c>
      <c r="L22" s="2">
        <f>IF(A22="","",IF(K22="Review inputs","Resolve missing inputs",IF(H22="","Schedule refresher",IF(H22&gt;D22,"Plan after expiration",IF(H22&lt;Settings!$B$2,"Confirm or reschedule","Planned")))))</f>
        <v/>
      </c>
      <c r="M22" s="11" t="n"/>
      <c r="O22">
        <f>""</f>
        <v/>
      </c>
    </row>
    <row r="23" ht="34" customHeight="1">
      <c r="A23" s="11" t="n"/>
      <c r="B23" s="11" t="n"/>
      <c r="C23" s="11" t="n"/>
      <c r="D23" s="12" t="n"/>
      <c r="E23" s="13" t="n"/>
      <c r="F23" s="15">
        <f>IF(A23="","",IF(E23&lt;&gt;"",IF(IFERROR(AND(ISNUMBER(E23),E23=INT(E23),E23&gt;=0,E23&lt;=365),FALSE),E23,""),IF(OR(C23="",COUNTIF(Settings!$A$6:$A$10,C23)&lt;&gt;1),"",IFERROR(IF(AND(COUNTIFS(Settings!$A$6:$A$10,C23,Settings!$B$6:$B$10,"&lt;&gt;")=1,IFERROR(AND(ISNUMBER(VLOOKUP(C23,Settings!$A$6:$B$10,2,FALSE)),VLOOKUP(C23,Settings!$A$6:$B$10,2,FALSE)=INT(VLOOKUP(C23,Settings!$A$6:$B$10,2,FALSE)),VLOOKUP(C23,Settings!$A$6:$B$10,2,FALSE)&gt;=0,VLOOKUP(C23,Settings!$A$6:$B$10,2,FALSE)&lt;=365),FALSE)),VLOOKUP(C23,Settings!$A$6:$B$10,2,FALSE),""),""))))</f>
        <v/>
      </c>
      <c r="G23" s="16">
        <f>IF(OR(A23="",D23="",F23=""),"",IF(IFERROR(AND(IFERROR(AND(ISNUMBER(D23),D23=INT(D23),D23&gt;=1,D23&lt;=2958465),FALSE),ISNUMBER(F23),D23-F23&gt;=1),FALSE),D23-F23,""))</f>
        <v/>
      </c>
      <c r="H23" s="12" t="n"/>
      <c r="I23" s="11" t="n"/>
      <c r="J23" s="15">
        <f>IF(OR(A23="",D23=""),"",IF(AND(IFERROR(AND(ISNUMBER(D23),D23=INT(D23),D23&gt;=1,D23&lt;=2958465),FALSE),IFERROR(AND(ISNUMBER(Settings!$B$2),Settings!$B$2=INT(Settings!$B$2),Settings!$B$2&gt;=1,Settings!$B$2&lt;=2958465),FALSE)),D23-Settings!$B$2,""))</f>
        <v/>
      </c>
      <c r="K23" s="9">
        <f>IF(A23="","",IF(OR(B23="",C23="",D23="",F23="",G23="",I23="",COUNTIF(Settings!$A$6:$A$10,C23)&lt;&gt;1,NOT(IFERROR(AND(ISNUMBER(D23),D23=INT(D23),D23&gt;=1,D23&lt;=2958465),FALSE)),NOT(IFERROR(AND(ISNUMBER(Settings!$B$2),Settings!$B$2=INT(Settings!$B$2),Settings!$B$2&gt;=1,Settings!$B$2&lt;=2958465),FALSE)),AND(H23&lt;&gt;"",NOT(IFERROR(AND(ISNUMBER(H23),H23=INT(H23),H23&gt;=1,H23&lt;=2958465),FALSE)))),"Review inputs",IF(D23&lt;Settings!$B$2,"Expired",IF(G23&lt;=Settings!$B$2,"Action due","Future"))))</f>
        <v/>
      </c>
      <c r="L23" s="9">
        <f>IF(A23="","",IF(K23="Review inputs","Resolve missing inputs",IF(H23="","Schedule refresher",IF(H23&gt;D23,"Plan after expiration",IF(H23&lt;Settings!$B$2,"Confirm or reschedule","Planned")))))</f>
        <v/>
      </c>
      <c r="M23" s="11" t="n"/>
      <c r="O23">
        <f>""</f>
        <v/>
      </c>
    </row>
    <row r="24" ht="34" customHeight="1">
      <c r="A24" s="11" t="n"/>
      <c r="B24" s="11" t="n"/>
      <c r="C24" s="11" t="n"/>
      <c r="D24" s="12" t="n"/>
      <c r="E24" s="13" t="n"/>
      <c r="F24" s="14">
        <f>IF(A24="","",IF(E24&lt;&gt;"",IF(IFERROR(AND(ISNUMBER(E24),E24=INT(E24),E24&gt;=0,E24&lt;=365),FALSE),E24,""),IF(OR(C24="",COUNTIF(Settings!$A$6:$A$10,C24)&lt;&gt;1),"",IFERROR(IF(AND(COUNTIFS(Settings!$A$6:$A$10,C24,Settings!$B$6:$B$10,"&lt;&gt;")=1,IFERROR(AND(ISNUMBER(VLOOKUP(C24,Settings!$A$6:$B$10,2,FALSE)),VLOOKUP(C24,Settings!$A$6:$B$10,2,FALSE)=INT(VLOOKUP(C24,Settings!$A$6:$B$10,2,FALSE)),VLOOKUP(C24,Settings!$A$6:$B$10,2,FALSE)&gt;=0,VLOOKUP(C24,Settings!$A$6:$B$10,2,FALSE)&lt;=365),FALSE)),VLOOKUP(C24,Settings!$A$6:$B$10,2,FALSE),""),""))))</f>
        <v/>
      </c>
      <c r="G24" s="3">
        <f>IF(OR(A24="",D24="",F24=""),"",IF(IFERROR(AND(IFERROR(AND(ISNUMBER(D24),D24=INT(D24),D24&gt;=1,D24&lt;=2958465),FALSE),ISNUMBER(F24),D24-F24&gt;=1),FALSE),D24-F24,""))</f>
        <v/>
      </c>
      <c r="H24" s="12" t="n"/>
      <c r="I24" s="11" t="n"/>
      <c r="J24" s="14">
        <f>IF(OR(A24="",D24=""),"",IF(AND(IFERROR(AND(ISNUMBER(D24),D24=INT(D24),D24&gt;=1,D24&lt;=2958465),FALSE),IFERROR(AND(ISNUMBER(Settings!$B$2),Settings!$B$2=INT(Settings!$B$2),Settings!$B$2&gt;=1,Settings!$B$2&lt;=2958465),FALSE)),D24-Settings!$B$2,""))</f>
        <v/>
      </c>
      <c r="K24" s="2">
        <f>IF(A24="","",IF(OR(B24="",C24="",D24="",F24="",G24="",I24="",COUNTIF(Settings!$A$6:$A$10,C24)&lt;&gt;1,NOT(IFERROR(AND(ISNUMBER(D24),D24=INT(D24),D24&gt;=1,D24&lt;=2958465),FALSE)),NOT(IFERROR(AND(ISNUMBER(Settings!$B$2),Settings!$B$2=INT(Settings!$B$2),Settings!$B$2&gt;=1,Settings!$B$2&lt;=2958465),FALSE)),AND(H24&lt;&gt;"",NOT(IFERROR(AND(ISNUMBER(H24),H24=INT(H24),H24&gt;=1,H24&lt;=2958465),FALSE)))),"Review inputs",IF(D24&lt;Settings!$B$2,"Expired",IF(G24&lt;=Settings!$B$2,"Action due","Future"))))</f>
        <v/>
      </c>
      <c r="L24" s="2">
        <f>IF(A24="","",IF(K24="Review inputs","Resolve missing inputs",IF(H24="","Schedule refresher",IF(H24&gt;D24,"Plan after expiration",IF(H24&lt;Settings!$B$2,"Confirm or reschedule","Planned")))))</f>
        <v/>
      </c>
      <c r="M24" s="11" t="n"/>
      <c r="O24">
        <f>""</f>
        <v/>
      </c>
    </row>
    <row r="25" ht="34" customHeight="1">
      <c r="A25" s="11" t="n"/>
      <c r="B25" s="11" t="n"/>
      <c r="C25" s="11" t="n"/>
      <c r="D25" s="12" t="n"/>
      <c r="E25" s="13" t="n"/>
      <c r="F25" s="15">
        <f>IF(A25="","",IF(E25&lt;&gt;"",IF(IFERROR(AND(ISNUMBER(E25),E25=INT(E25),E25&gt;=0,E25&lt;=365),FALSE),E25,""),IF(OR(C25="",COUNTIF(Settings!$A$6:$A$10,C25)&lt;&gt;1),"",IFERROR(IF(AND(COUNTIFS(Settings!$A$6:$A$10,C25,Settings!$B$6:$B$10,"&lt;&gt;")=1,IFERROR(AND(ISNUMBER(VLOOKUP(C25,Settings!$A$6:$B$10,2,FALSE)),VLOOKUP(C25,Settings!$A$6:$B$10,2,FALSE)=INT(VLOOKUP(C25,Settings!$A$6:$B$10,2,FALSE)),VLOOKUP(C25,Settings!$A$6:$B$10,2,FALSE)&gt;=0,VLOOKUP(C25,Settings!$A$6:$B$10,2,FALSE)&lt;=365),FALSE)),VLOOKUP(C25,Settings!$A$6:$B$10,2,FALSE),""),""))))</f>
        <v/>
      </c>
      <c r="G25" s="16">
        <f>IF(OR(A25="",D25="",F25=""),"",IF(IFERROR(AND(IFERROR(AND(ISNUMBER(D25),D25=INT(D25),D25&gt;=1,D25&lt;=2958465),FALSE),ISNUMBER(F25),D25-F25&gt;=1),FALSE),D25-F25,""))</f>
        <v/>
      </c>
      <c r="H25" s="12" t="n"/>
      <c r="I25" s="11" t="n"/>
      <c r="J25" s="15">
        <f>IF(OR(A25="",D25=""),"",IF(AND(IFERROR(AND(ISNUMBER(D25),D25=INT(D25),D25&gt;=1,D25&lt;=2958465),FALSE),IFERROR(AND(ISNUMBER(Settings!$B$2),Settings!$B$2=INT(Settings!$B$2),Settings!$B$2&gt;=1,Settings!$B$2&lt;=2958465),FALSE)),D25-Settings!$B$2,""))</f>
        <v/>
      </c>
      <c r="K25" s="9">
        <f>IF(A25="","",IF(OR(B25="",C25="",D25="",F25="",G25="",I25="",COUNTIF(Settings!$A$6:$A$10,C25)&lt;&gt;1,NOT(IFERROR(AND(ISNUMBER(D25),D25=INT(D25),D25&gt;=1,D25&lt;=2958465),FALSE)),NOT(IFERROR(AND(ISNUMBER(Settings!$B$2),Settings!$B$2=INT(Settings!$B$2),Settings!$B$2&gt;=1,Settings!$B$2&lt;=2958465),FALSE)),AND(H25&lt;&gt;"",NOT(IFERROR(AND(ISNUMBER(H25),H25=INT(H25),H25&gt;=1,H25&lt;=2958465),FALSE)))),"Review inputs",IF(D25&lt;Settings!$B$2,"Expired",IF(G25&lt;=Settings!$B$2,"Action due","Future"))))</f>
        <v/>
      </c>
      <c r="L25" s="9">
        <f>IF(A25="","",IF(K25="Review inputs","Resolve missing inputs",IF(H25="","Schedule refresher",IF(H25&gt;D25,"Plan after expiration",IF(H25&lt;Settings!$B$2,"Confirm or reschedule","Planned")))))</f>
        <v/>
      </c>
      <c r="M25" s="11" t="n"/>
      <c r="O25">
        <f>""</f>
        <v/>
      </c>
    </row>
    <row r="26" ht="34" customHeight="1">
      <c r="A26" s="11" t="n"/>
      <c r="B26" s="11" t="n"/>
      <c r="C26" s="11" t="n"/>
      <c r="D26" s="12" t="n"/>
      <c r="E26" s="13" t="n"/>
      <c r="F26" s="14">
        <f>IF(A26="","",IF(E26&lt;&gt;"",IF(IFERROR(AND(ISNUMBER(E26),E26=INT(E26),E26&gt;=0,E26&lt;=365),FALSE),E26,""),IF(OR(C26="",COUNTIF(Settings!$A$6:$A$10,C26)&lt;&gt;1),"",IFERROR(IF(AND(COUNTIFS(Settings!$A$6:$A$10,C26,Settings!$B$6:$B$10,"&lt;&gt;")=1,IFERROR(AND(ISNUMBER(VLOOKUP(C26,Settings!$A$6:$B$10,2,FALSE)),VLOOKUP(C26,Settings!$A$6:$B$10,2,FALSE)=INT(VLOOKUP(C26,Settings!$A$6:$B$10,2,FALSE)),VLOOKUP(C26,Settings!$A$6:$B$10,2,FALSE)&gt;=0,VLOOKUP(C26,Settings!$A$6:$B$10,2,FALSE)&lt;=365),FALSE)),VLOOKUP(C26,Settings!$A$6:$B$10,2,FALSE),""),""))))</f>
        <v/>
      </c>
      <c r="G26" s="3">
        <f>IF(OR(A26="",D26="",F26=""),"",IF(IFERROR(AND(IFERROR(AND(ISNUMBER(D26),D26=INT(D26),D26&gt;=1,D26&lt;=2958465),FALSE),ISNUMBER(F26),D26-F26&gt;=1),FALSE),D26-F26,""))</f>
        <v/>
      </c>
      <c r="H26" s="12" t="n"/>
      <c r="I26" s="11" t="n"/>
      <c r="J26" s="14">
        <f>IF(OR(A26="",D26=""),"",IF(AND(IFERROR(AND(ISNUMBER(D26),D26=INT(D26),D26&gt;=1,D26&lt;=2958465),FALSE),IFERROR(AND(ISNUMBER(Settings!$B$2),Settings!$B$2=INT(Settings!$B$2),Settings!$B$2&gt;=1,Settings!$B$2&lt;=2958465),FALSE)),D26-Settings!$B$2,""))</f>
        <v/>
      </c>
      <c r="K26" s="2">
        <f>IF(A26="","",IF(OR(B26="",C26="",D26="",F26="",G26="",I26="",COUNTIF(Settings!$A$6:$A$10,C26)&lt;&gt;1,NOT(IFERROR(AND(ISNUMBER(D26),D26=INT(D26),D26&gt;=1,D26&lt;=2958465),FALSE)),NOT(IFERROR(AND(ISNUMBER(Settings!$B$2),Settings!$B$2=INT(Settings!$B$2),Settings!$B$2&gt;=1,Settings!$B$2&lt;=2958465),FALSE)),AND(H26&lt;&gt;"",NOT(IFERROR(AND(ISNUMBER(H26),H26=INT(H26),H26&gt;=1,H26&lt;=2958465),FALSE)))),"Review inputs",IF(D26&lt;Settings!$B$2,"Expired",IF(G26&lt;=Settings!$B$2,"Action due","Future"))))</f>
        <v/>
      </c>
      <c r="L26" s="2">
        <f>IF(A26="","",IF(K26="Review inputs","Resolve missing inputs",IF(H26="","Schedule refresher",IF(H26&gt;D26,"Plan after expiration",IF(H26&lt;Settings!$B$2,"Confirm or reschedule","Planned")))))</f>
        <v/>
      </c>
      <c r="M26" s="11" t="n"/>
      <c r="O26">
        <f>""</f>
        <v/>
      </c>
    </row>
    <row r="27" ht="34" customHeight="1">
      <c r="A27" s="11" t="n"/>
      <c r="B27" s="11" t="n"/>
      <c r="C27" s="11" t="n"/>
      <c r="D27" s="12" t="n"/>
      <c r="E27" s="13" t="n"/>
      <c r="F27" s="15">
        <f>IF(A27="","",IF(E27&lt;&gt;"",IF(IFERROR(AND(ISNUMBER(E27),E27=INT(E27),E27&gt;=0,E27&lt;=365),FALSE),E27,""),IF(OR(C27="",COUNTIF(Settings!$A$6:$A$10,C27)&lt;&gt;1),"",IFERROR(IF(AND(COUNTIFS(Settings!$A$6:$A$10,C27,Settings!$B$6:$B$10,"&lt;&gt;")=1,IFERROR(AND(ISNUMBER(VLOOKUP(C27,Settings!$A$6:$B$10,2,FALSE)),VLOOKUP(C27,Settings!$A$6:$B$10,2,FALSE)=INT(VLOOKUP(C27,Settings!$A$6:$B$10,2,FALSE)),VLOOKUP(C27,Settings!$A$6:$B$10,2,FALSE)&gt;=0,VLOOKUP(C27,Settings!$A$6:$B$10,2,FALSE)&lt;=365),FALSE)),VLOOKUP(C27,Settings!$A$6:$B$10,2,FALSE),""),""))))</f>
        <v/>
      </c>
      <c r="G27" s="16">
        <f>IF(OR(A27="",D27="",F27=""),"",IF(IFERROR(AND(IFERROR(AND(ISNUMBER(D27),D27=INT(D27),D27&gt;=1,D27&lt;=2958465),FALSE),ISNUMBER(F27),D27-F27&gt;=1),FALSE),D27-F27,""))</f>
        <v/>
      </c>
      <c r="H27" s="12" t="n"/>
      <c r="I27" s="11" t="n"/>
      <c r="J27" s="15">
        <f>IF(OR(A27="",D27=""),"",IF(AND(IFERROR(AND(ISNUMBER(D27),D27=INT(D27),D27&gt;=1,D27&lt;=2958465),FALSE),IFERROR(AND(ISNUMBER(Settings!$B$2),Settings!$B$2=INT(Settings!$B$2),Settings!$B$2&gt;=1,Settings!$B$2&lt;=2958465),FALSE)),D27-Settings!$B$2,""))</f>
        <v/>
      </c>
      <c r="K27" s="9">
        <f>IF(A27="","",IF(OR(B27="",C27="",D27="",F27="",G27="",I27="",COUNTIF(Settings!$A$6:$A$10,C27)&lt;&gt;1,NOT(IFERROR(AND(ISNUMBER(D27),D27=INT(D27),D27&gt;=1,D27&lt;=2958465),FALSE)),NOT(IFERROR(AND(ISNUMBER(Settings!$B$2),Settings!$B$2=INT(Settings!$B$2),Settings!$B$2&gt;=1,Settings!$B$2&lt;=2958465),FALSE)),AND(H27&lt;&gt;"",NOT(IFERROR(AND(ISNUMBER(H27),H27=INT(H27),H27&gt;=1,H27&lt;=2958465),FALSE)))),"Review inputs",IF(D27&lt;Settings!$B$2,"Expired",IF(G27&lt;=Settings!$B$2,"Action due","Future"))))</f>
        <v/>
      </c>
      <c r="L27" s="9">
        <f>IF(A27="","",IF(K27="Review inputs","Resolve missing inputs",IF(H27="","Schedule refresher",IF(H27&gt;D27,"Plan after expiration",IF(H27&lt;Settings!$B$2,"Confirm or reschedule","Planned")))))</f>
        <v/>
      </c>
      <c r="M27" s="11" t="n"/>
      <c r="O27">
        <f>""</f>
        <v/>
      </c>
    </row>
    <row r="28" ht="34" customHeight="1">
      <c r="A28" s="11" t="n"/>
      <c r="B28" s="11" t="n"/>
      <c r="C28" s="11" t="n"/>
      <c r="D28" s="12" t="n"/>
      <c r="E28" s="13" t="n"/>
      <c r="F28" s="14">
        <f>IF(A28="","",IF(E28&lt;&gt;"",IF(IFERROR(AND(ISNUMBER(E28),E28=INT(E28),E28&gt;=0,E28&lt;=365),FALSE),E28,""),IF(OR(C28="",COUNTIF(Settings!$A$6:$A$10,C28)&lt;&gt;1),"",IFERROR(IF(AND(COUNTIFS(Settings!$A$6:$A$10,C28,Settings!$B$6:$B$10,"&lt;&gt;")=1,IFERROR(AND(ISNUMBER(VLOOKUP(C28,Settings!$A$6:$B$10,2,FALSE)),VLOOKUP(C28,Settings!$A$6:$B$10,2,FALSE)=INT(VLOOKUP(C28,Settings!$A$6:$B$10,2,FALSE)),VLOOKUP(C28,Settings!$A$6:$B$10,2,FALSE)&gt;=0,VLOOKUP(C28,Settings!$A$6:$B$10,2,FALSE)&lt;=365),FALSE)),VLOOKUP(C28,Settings!$A$6:$B$10,2,FALSE),""),""))))</f>
        <v/>
      </c>
      <c r="G28" s="3">
        <f>IF(OR(A28="",D28="",F28=""),"",IF(IFERROR(AND(IFERROR(AND(ISNUMBER(D28),D28=INT(D28),D28&gt;=1,D28&lt;=2958465),FALSE),ISNUMBER(F28),D28-F28&gt;=1),FALSE),D28-F28,""))</f>
        <v/>
      </c>
      <c r="H28" s="12" t="n"/>
      <c r="I28" s="11" t="n"/>
      <c r="J28" s="14">
        <f>IF(OR(A28="",D28=""),"",IF(AND(IFERROR(AND(ISNUMBER(D28),D28=INT(D28),D28&gt;=1,D28&lt;=2958465),FALSE),IFERROR(AND(ISNUMBER(Settings!$B$2),Settings!$B$2=INT(Settings!$B$2),Settings!$B$2&gt;=1,Settings!$B$2&lt;=2958465),FALSE)),D28-Settings!$B$2,""))</f>
        <v/>
      </c>
      <c r="K28" s="2">
        <f>IF(A28="","",IF(OR(B28="",C28="",D28="",F28="",G28="",I28="",COUNTIF(Settings!$A$6:$A$10,C28)&lt;&gt;1,NOT(IFERROR(AND(ISNUMBER(D28),D28=INT(D28),D28&gt;=1,D28&lt;=2958465),FALSE)),NOT(IFERROR(AND(ISNUMBER(Settings!$B$2),Settings!$B$2=INT(Settings!$B$2),Settings!$B$2&gt;=1,Settings!$B$2&lt;=2958465),FALSE)),AND(H28&lt;&gt;"",NOT(IFERROR(AND(ISNUMBER(H28),H28=INT(H28),H28&gt;=1,H28&lt;=2958465),FALSE)))),"Review inputs",IF(D28&lt;Settings!$B$2,"Expired",IF(G28&lt;=Settings!$B$2,"Action due","Future"))))</f>
        <v/>
      </c>
      <c r="L28" s="2">
        <f>IF(A28="","",IF(K28="Review inputs","Resolve missing inputs",IF(H28="","Schedule refresher",IF(H28&gt;D28,"Plan after expiration",IF(H28&lt;Settings!$B$2,"Confirm or reschedule","Planned")))))</f>
        <v/>
      </c>
      <c r="M28" s="11" t="n"/>
      <c r="O28">
        <f>""</f>
        <v/>
      </c>
    </row>
    <row r="29" ht="34" customHeight="1">
      <c r="A29" s="11" t="n"/>
      <c r="B29" s="11" t="n"/>
      <c r="C29" s="11" t="n"/>
      <c r="D29" s="12" t="n"/>
      <c r="E29" s="13" t="n"/>
      <c r="F29" s="15">
        <f>IF(A29="","",IF(E29&lt;&gt;"",IF(IFERROR(AND(ISNUMBER(E29),E29=INT(E29),E29&gt;=0,E29&lt;=365),FALSE),E29,""),IF(OR(C29="",COUNTIF(Settings!$A$6:$A$10,C29)&lt;&gt;1),"",IFERROR(IF(AND(COUNTIFS(Settings!$A$6:$A$10,C29,Settings!$B$6:$B$10,"&lt;&gt;")=1,IFERROR(AND(ISNUMBER(VLOOKUP(C29,Settings!$A$6:$B$10,2,FALSE)),VLOOKUP(C29,Settings!$A$6:$B$10,2,FALSE)=INT(VLOOKUP(C29,Settings!$A$6:$B$10,2,FALSE)),VLOOKUP(C29,Settings!$A$6:$B$10,2,FALSE)&gt;=0,VLOOKUP(C29,Settings!$A$6:$B$10,2,FALSE)&lt;=365),FALSE)),VLOOKUP(C29,Settings!$A$6:$B$10,2,FALSE),""),""))))</f>
        <v/>
      </c>
      <c r="G29" s="16">
        <f>IF(OR(A29="",D29="",F29=""),"",IF(IFERROR(AND(IFERROR(AND(ISNUMBER(D29),D29=INT(D29),D29&gt;=1,D29&lt;=2958465),FALSE),ISNUMBER(F29),D29-F29&gt;=1),FALSE),D29-F29,""))</f>
        <v/>
      </c>
      <c r="H29" s="12" t="n"/>
      <c r="I29" s="11" t="n"/>
      <c r="J29" s="15">
        <f>IF(OR(A29="",D29=""),"",IF(AND(IFERROR(AND(ISNUMBER(D29),D29=INT(D29),D29&gt;=1,D29&lt;=2958465),FALSE),IFERROR(AND(ISNUMBER(Settings!$B$2),Settings!$B$2=INT(Settings!$B$2),Settings!$B$2&gt;=1,Settings!$B$2&lt;=2958465),FALSE)),D29-Settings!$B$2,""))</f>
        <v/>
      </c>
      <c r="K29" s="9">
        <f>IF(A29="","",IF(OR(B29="",C29="",D29="",F29="",G29="",I29="",COUNTIF(Settings!$A$6:$A$10,C29)&lt;&gt;1,NOT(IFERROR(AND(ISNUMBER(D29),D29=INT(D29),D29&gt;=1,D29&lt;=2958465),FALSE)),NOT(IFERROR(AND(ISNUMBER(Settings!$B$2),Settings!$B$2=INT(Settings!$B$2),Settings!$B$2&gt;=1,Settings!$B$2&lt;=2958465),FALSE)),AND(H29&lt;&gt;"",NOT(IFERROR(AND(ISNUMBER(H29),H29=INT(H29),H29&gt;=1,H29&lt;=2958465),FALSE)))),"Review inputs",IF(D29&lt;Settings!$B$2,"Expired",IF(G29&lt;=Settings!$B$2,"Action due","Future"))))</f>
        <v/>
      </c>
      <c r="L29" s="9">
        <f>IF(A29="","",IF(K29="Review inputs","Resolve missing inputs",IF(H29="","Schedule refresher",IF(H29&gt;D29,"Plan after expiration",IF(H29&lt;Settings!$B$2,"Confirm or reschedule","Planned")))))</f>
        <v/>
      </c>
      <c r="M29" s="11" t="n"/>
      <c r="O29">
        <f>""</f>
        <v/>
      </c>
    </row>
    <row r="30" ht="34" customHeight="1">
      <c r="A30" s="11" t="n"/>
      <c r="B30" s="11" t="n"/>
      <c r="C30" s="11" t="n"/>
      <c r="D30" s="12" t="n"/>
      <c r="E30" s="13" t="n"/>
      <c r="F30" s="14">
        <f>IF(A30="","",IF(E30&lt;&gt;"",IF(IFERROR(AND(ISNUMBER(E30),E30=INT(E30),E30&gt;=0,E30&lt;=365),FALSE),E30,""),IF(OR(C30="",COUNTIF(Settings!$A$6:$A$10,C30)&lt;&gt;1),"",IFERROR(IF(AND(COUNTIFS(Settings!$A$6:$A$10,C30,Settings!$B$6:$B$10,"&lt;&gt;")=1,IFERROR(AND(ISNUMBER(VLOOKUP(C30,Settings!$A$6:$B$10,2,FALSE)),VLOOKUP(C30,Settings!$A$6:$B$10,2,FALSE)=INT(VLOOKUP(C30,Settings!$A$6:$B$10,2,FALSE)),VLOOKUP(C30,Settings!$A$6:$B$10,2,FALSE)&gt;=0,VLOOKUP(C30,Settings!$A$6:$B$10,2,FALSE)&lt;=365),FALSE)),VLOOKUP(C30,Settings!$A$6:$B$10,2,FALSE),""),""))))</f>
        <v/>
      </c>
      <c r="G30" s="3">
        <f>IF(OR(A30="",D30="",F30=""),"",IF(IFERROR(AND(IFERROR(AND(ISNUMBER(D30),D30=INT(D30),D30&gt;=1,D30&lt;=2958465),FALSE),ISNUMBER(F30),D30-F30&gt;=1),FALSE),D30-F30,""))</f>
        <v/>
      </c>
      <c r="H30" s="12" t="n"/>
      <c r="I30" s="11" t="n"/>
      <c r="J30" s="14">
        <f>IF(OR(A30="",D30=""),"",IF(AND(IFERROR(AND(ISNUMBER(D30),D30=INT(D30),D30&gt;=1,D30&lt;=2958465),FALSE),IFERROR(AND(ISNUMBER(Settings!$B$2),Settings!$B$2=INT(Settings!$B$2),Settings!$B$2&gt;=1,Settings!$B$2&lt;=2958465),FALSE)),D30-Settings!$B$2,""))</f>
        <v/>
      </c>
      <c r="K30" s="2">
        <f>IF(A30="","",IF(OR(B30="",C30="",D30="",F30="",G30="",I30="",COUNTIF(Settings!$A$6:$A$10,C30)&lt;&gt;1,NOT(IFERROR(AND(ISNUMBER(D30),D30=INT(D30),D30&gt;=1,D30&lt;=2958465),FALSE)),NOT(IFERROR(AND(ISNUMBER(Settings!$B$2),Settings!$B$2=INT(Settings!$B$2),Settings!$B$2&gt;=1,Settings!$B$2&lt;=2958465),FALSE)),AND(H30&lt;&gt;"",NOT(IFERROR(AND(ISNUMBER(H30),H30=INT(H30),H30&gt;=1,H30&lt;=2958465),FALSE)))),"Review inputs",IF(D30&lt;Settings!$B$2,"Expired",IF(G30&lt;=Settings!$B$2,"Action due","Future"))))</f>
        <v/>
      </c>
      <c r="L30" s="2">
        <f>IF(A30="","",IF(K30="Review inputs","Resolve missing inputs",IF(H30="","Schedule refresher",IF(H30&gt;D30,"Plan after expiration",IF(H30&lt;Settings!$B$2,"Confirm or reschedule","Planned")))))</f>
        <v/>
      </c>
      <c r="M30" s="11" t="n"/>
      <c r="O30">
        <f>""</f>
        <v/>
      </c>
    </row>
    <row r="31" ht="34" customHeight="1">
      <c r="A31" s="11" t="n"/>
      <c r="B31" s="11" t="n"/>
      <c r="C31" s="11" t="n"/>
      <c r="D31" s="12" t="n"/>
      <c r="E31" s="13" t="n"/>
      <c r="F31" s="15">
        <f>IF(A31="","",IF(E31&lt;&gt;"",IF(IFERROR(AND(ISNUMBER(E31),E31=INT(E31),E31&gt;=0,E31&lt;=365),FALSE),E31,""),IF(OR(C31="",COUNTIF(Settings!$A$6:$A$10,C31)&lt;&gt;1),"",IFERROR(IF(AND(COUNTIFS(Settings!$A$6:$A$10,C31,Settings!$B$6:$B$10,"&lt;&gt;")=1,IFERROR(AND(ISNUMBER(VLOOKUP(C31,Settings!$A$6:$B$10,2,FALSE)),VLOOKUP(C31,Settings!$A$6:$B$10,2,FALSE)=INT(VLOOKUP(C31,Settings!$A$6:$B$10,2,FALSE)),VLOOKUP(C31,Settings!$A$6:$B$10,2,FALSE)&gt;=0,VLOOKUP(C31,Settings!$A$6:$B$10,2,FALSE)&lt;=365),FALSE)),VLOOKUP(C31,Settings!$A$6:$B$10,2,FALSE),""),""))))</f>
        <v/>
      </c>
      <c r="G31" s="16">
        <f>IF(OR(A31="",D31="",F31=""),"",IF(IFERROR(AND(IFERROR(AND(ISNUMBER(D31),D31=INT(D31),D31&gt;=1,D31&lt;=2958465),FALSE),ISNUMBER(F31),D31-F31&gt;=1),FALSE),D31-F31,""))</f>
        <v/>
      </c>
      <c r="H31" s="12" t="n"/>
      <c r="I31" s="11" t="n"/>
      <c r="J31" s="15">
        <f>IF(OR(A31="",D31=""),"",IF(AND(IFERROR(AND(ISNUMBER(D31),D31=INT(D31),D31&gt;=1,D31&lt;=2958465),FALSE),IFERROR(AND(ISNUMBER(Settings!$B$2),Settings!$B$2=INT(Settings!$B$2),Settings!$B$2&gt;=1,Settings!$B$2&lt;=2958465),FALSE)),D31-Settings!$B$2,""))</f>
        <v/>
      </c>
      <c r="K31" s="9">
        <f>IF(A31="","",IF(OR(B31="",C31="",D31="",F31="",G31="",I31="",COUNTIF(Settings!$A$6:$A$10,C31)&lt;&gt;1,NOT(IFERROR(AND(ISNUMBER(D31),D31=INT(D31),D31&gt;=1,D31&lt;=2958465),FALSE)),NOT(IFERROR(AND(ISNUMBER(Settings!$B$2),Settings!$B$2=INT(Settings!$B$2),Settings!$B$2&gt;=1,Settings!$B$2&lt;=2958465),FALSE)),AND(H31&lt;&gt;"",NOT(IFERROR(AND(ISNUMBER(H31),H31=INT(H31),H31&gt;=1,H31&lt;=2958465),FALSE)))),"Review inputs",IF(D31&lt;Settings!$B$2,"Expired",IF(G31&lt;=Settings!$B$2,"Action due","Future"))))</f>
        <v/>
      </c>
      <c r="L31" s="9">
        <f>IF(A31="","",IF(K31="Review inputs","Resolve missing inputs",IF(H31="","Schedule refresher",IF(H31&gt;D31,"Plan after expiration",IF(H31&lt;Settings!$B$2,"Confirm or reschedule","Planned")))))</f>
        <v/>
      </c>
      <c r="M31" s="11" t="n"/>
      <c r="O31">
        <f>""</f>
        <v/>
      </c>
    </row>
    <row r="32" ht="34" customHeight="1">
      <c r="A32" s="11" t="n"/>
      <c r="B32" s="11" t="n"/>
      <c r="C32" s="11" t="n"/>
      <c r="D32" s="12" t="n"/>
      <c r="E32" s="13" t="n"/>
      <c r="F32" s="14">
        <f>IF(A32="","",IF(E32&lt;&gt;"",IF(IFERROR(AND(ISNUMBER(E32),E32=INT(E32),E32&gt;=0,E32&lt;=365),FALSE),E32,""),IF(OR(C32="",COUNTIF(Settings!$A$6:$A$10,C32)&lt;&gt;1),"",IFERROR(IF(AND(COUNTIFS(Settings!$A$6:$A$10,C32,Settings!$B$6:$B$10,"&lt;&gt;")=1,IFERROR(AND(ISNUMBER(VLOOKUP(C32,Settings!$A$6:$B$10,2,FALSE)),VLOOKUP(C32,Settings!$A$6:$B$10,2,FALSE)=INT(VLOOKUP(C32,Settings!$A$6:$B$10,2,FALSE)),VLOOKUP(C32,Settings!$A$6:$B$10,2,FALSE)&gt;=0,VLOOKUP(C32,Settings!$A$6:$B$10,2,FALSE)&lt;=365),FALSE)),VLOOKUP(C32,Settings!$A$6:$B$10,2,FALSE),""),""))))</f>
        <v/>
      </c>
      <c r="G32" s="3">
        <f>IF(OR(A32="",D32="",F32=""),"",IF(IFERROR(AND(IFERROR(AND(ISNUMBER(D32),D32=INT(D32),D32&gt;=1,D32&lt;=2958465),FALSE),ISNUMBER(F32),D32-F32&gt;=1),FALSE),D32-F32,""))</f>
        <v/>
      </c>
      <c r="H32" s="12" t="n"/>
      <c r="I32" s="11" t="n"/>
      <c r="J32" s="14">
        <f>IF(OR(A32="",D32=""),"",IF(AND(IFERROR(AND(ISNUMBER(D32),D32=INT(D32),D32&gt;=1,D32&lt;=2958465),FALSE),IFERROR(AND(ISNUMBER(Settings!$B$2),Settings!$B$2=INT(Settings!$B$2),Settings!$B$2&gt;=1,Settings!$B$2&lt;=2958465),FALSE)),D32-Settings!$B$2,""))</f>
        <v/>
      </c>
      <c r="K32" s="2">
        <f>IF(A32="","",IF(OR(B32="",C32="",D32="",F32="",G32="",I32="",COUNTIF(Settings!$A$6:$A$10,C32)&lt;&gt;1,NOT(IFERROR(AND(ISNUMBER(D32),D32=INT(D32),D32&gt;=1,D32&lt;=2958465),FALSE)),NOT(IFERROR(AND(ISNUMBER(Settings!$B$2),Settings!$B$2=INT(Settings!$B$2),Settings!$B$2&gt;=1,Settings!$B$2&lt;=2958465),FALSE)),AND(H32&lt;&gt;"",NOT(IFERROR(AND(ISNUMBER(H32),H32=INT(H32),H32&gt;=1,H32&lt;=2958465),FALSE)))),"Review inputs",IF(D32&lt;Settings!$B$2,"Expired",IF(G32&lt;=Settings!$B$2,"Action due","Future"))))</f>
        <v/>
      </c>
      <c r="L32" s="2">
        <f>IF(A32="","",IF(K32="Review inputs","Resolve missing inputs",IF(H32="","Schedule refresher",IF(H32&gt;D32,"Plan after expiration",IF(H32&lt;Settings!$B$2,"Confirm or reschedule","Planned")))))</f>
        <v/>
      </c>
      <c r="M32" s="11" t="n"/>
      <c r="O32">
        <f>""</f>
        <v/>
      </c>
    </row>
    <row r="33" ht="34" customHeight="1">
      <c r="A33" s="11" t="n"/>
      <c r="B33" s="11" t="n"/>
      <c r="C33" s="11" t="n"/>
      <c r="D33" s="12" t="n"/>
      <c r="E33" s="13" t="n"/>
      <c r="F33" s="15">
        <f>IF(A33="","",IF(E33&lt;&gt;"",IF(IFERROR(AND(ISNUMBER(E33),E33=INT(E33),E33&gt;=0,E33&lt;=365),FALSE),E33,""),IF(OR(C33="",COUNTIF(Settings!$A$6:$A$10,C33)&lt;&gt;1),"",IFERROR(IF(AND(COUNTIFS(Settings!$A$6:$A$10,C33,Settings!$B$6:$B$10,"&lt;&gt;")=1,IFERROR(AND(ISNUMBER(VLOOKUP(C33,Settings!$A$6:$B$10,2,FALSE)),VLOOKUP(C33,Settings!$A$6:$B$10,2,FALSE)=INT(VLOOKUP(C33,Settings!$A$6:$B$10,2,FALSE)),VLOOKUP(C33,Settings!$A$6:$B$10,2,FALSE)&gt;=0,VLOOKUP(C33,Settings!$A$6:$B$10,2,FALSE)&lt;=365),FALSE)),VLOOKUP(C33,Settings!$A$6:$B$10,2,FALSE),""),""))))</f>
        <v/>
      </c>
      <c r="G33" s="16">
        <f>IF(OR(A33="",D33="",F33=""),"",IF(IFERROR(AND(IFERROR(AND(ISNUMBER(D33),D33=INT(D33),D33&gt;=1,D33&lt;=2958465),FALSE),ISNUMBER(F33),D33-F33&gt;=1),FALSE),D33-F33,""))</f>
        <v/>
      </c>
      <c r="H33" s="12" t="n"/>
      <c r="I33" s="11" t="n"/>
      <c r="J33" s="15">
        <f>IF(OR(A33="",D33=""),"",IF(AND(IFERROR(AND(ISNUMBER(D33),D33=INT(D33),D33&gt;=1,D33&lt;=2958465),FALSE),IFERROR(AND(ISNUMBER(Settings!$B$2),Settings!$B$2=INT(Settings!$B$2),Settings!$B$2&gt;=1,Settings!$B$2&lt;=2958465),FALSE)),D33-Settings!$B$2,""))</f>
        <v/>
      </c>
      <c r="K33" s="9">
        <f>IF(A33="","",IF(OR(B33="",C33="",D33="",F33="",G33="",I33="",COUNTIF(Settings!$A$6:$A$10,C33)&lt;&gt;1,NOT(IFERROR(AND(ISNUMBER(D33),D33=INT(D33),D33&gt;=1,D33&lt;=2958465),FALSE)),NOT(IFERROR(AND(ISNUMBER(Settings!$B$2),Settings!$B$2=INT(Settings!$B$2),Settings!$B$2&gt;=1,Settings!$B$2&lt;=2958465),FALSE)),AND(H33&lt;&gt;"",NOT(IFERROR(AND(ISNUMBER(H33),H33=INT(H33),H33&gt;=1,H33&lt;=2958465),FALSE)))),"Review inputs",IF(D33&lt;Settings!$B$2,"Expired",IF(G33&lt;=Settings!$B$2,"Action due","Future"))))</f>
        <v/>
      </c>
      <c r="L33" s="9">
        <f>IF(A33="","",IF(K33="Review inputs","Resolve missing inputs",IF(H33="","Schedule refresher",IF(H33&gt;D33,"Plan after expiration",IF(H33&lt;Settings!$B$2,"Confirm or reschedule","Planned")))))</f>
        <v/>
      </c>
      <c r="M33" s="11" t="n"/>
      <c r="O33">
        <f>""</f>
        <v/>
      </c>
    </row>
    <row r="34" ht="34" customHeight="1">
      <c r="A34" s="11" t="n"/>
      <c r="B34" s="11" t="n"/>
      <c r="C34" s="11" t="n"/>
      <c r="D34" s="12" t="n"/>
      <c r="E34" s="13" t="n"/>
      <c r="F34" s="14">
        <f>IF(A34="","",IF(E34&lt;&gt;"",IF(IFERROR(AND(ISNUMBER(E34),E34=INT(E34),E34&gt;=0,E34&lt;=365),FALSE),E34,""),IF(OR(C34="",COUNTIF(Settings!$A$6:$A$10,C34)&lt;&gt;1),"",IFERROR(IF(AND(COUNTIFS(Settings!$A$6:$A$10,C34,Settings!$B$6:$B$10,"&lt;&gt;")=1,IFERROR(AND(ISNUMBER(VLOOKUP(C34,Settings!$A$6:$B$10,2,FALSE)),VLOOKUP(C34,Settings!$A$6:$B$10,2,FALSE)=INT(VLOOKUP(C34,Settings!$A$6:$B$10,2,FALSE)),VLOOKUP(C34,Settings!$A$6:$B$10,2,FALSE)&gt;=0,VLOOKUP(C34,Settings!$A$6:$B$10,2,FALSE)&lt;=365),FALSE)),VLOOKUP(C34,Settings!$A$6:$B$10,2,FALSE),""),""))))</f>
        <v/>
      </c>
      <c r="G34" s="3">
        <f>IF(OR(A34="",D34="",F34=""),"",IF(IFERROR(AND(IFERROR(AND(ISNUMBER(D34),D34=INT(D34),D34&gt;=1,D34&lt;=2958465),FALSE),ISNUMBER(F34),D34-F34&gt;=1),FALSE),D34-F34,""))</f>
        <v/>
      </c>
      <c r="H34" s="12" t="n"/>
      <c r="I34" s="11" t="n"/>
      <c r="J34" s="14">
        <f>IF(OR(A34="",D34=""),"",IF(AND(IFERROR(AND(ISNUMBER(D34),D34=INT(D34),D34&gt;=1,D34&lt;=2958465),FALSE),IFERROR(AND(ISNUMBER(Settings!$B$2),Settings!$B$2=INT(Settings!$B$2),Settings!$B$2&gt;=1,Settings!$B$2&lt;=2958465),FALSE)),D34-Settings!$B$2,""))</f>
        <v/>
      </c>
      <c r="K34" s="2">
        <f>IF(A34="","",IF(OR(B34="",C34="",D34="",F34="",G34="",I34="",COUNTIF(Settings!$A$6:$A$10,C34)&lt;&gt;1,NOT(IFERROR(AND(ISNUMBER(D34),D34=INT(D34),D34&gt;=1,D34&lt;=2958465),FALSE)),NOT(IFERROR(AND(ISNUMBER(Settings!$B$2),Settings!$B$2=INT(Settings!$B$2),Settings!$B$2&gt;=1,Settings!$B$2&lt;=2958465),FALSE)),AND(H34&lt;&gt;"",NOT(IFERROR(AND(ISNUMBER(H34),H34=INT(H34),H34&gt;=1,H34&lt;=2958465),FALSE)))),"Review inputs",IF(D34&lt;Settings!$B$2,"Expired",IF(G34&lt;=Settings!$B$2,"Action due","Future"))))</f>
        <v/>
      </c>
      <c r="L34" s="2">
        <f>IF(A34="","",IF(K34="Review inputs","Resolve missing inputs",IF(H34="","Schedule refresher",IF(H34&gt;D34,"Plan after expiration",IF(H34&lt;Settings!$B$2,"Confirm or reschedule","Planned")))))</f>
        <v/>
      </c>
      <c r="M34" s="11" t="n"/>
      <c r="O34">
        <f>""</f>
        <v/>
      </c>
    </row>
    <row r="35" ht="34" customHeight="1">
      <c r="A35" s="11" t="n"/>
      <c r="B35" s="11" t="n"/>
      <c r="C35" s="11" t="n"/>
      <c r="D35" s="12" t="n"/>
      <c r="E35" s="13" t="n"/>
      <c r="F35" s="15">
        <f>IF(A35="","",IF(E35&lt;&gt;"",IF(IFERROR(AND(ISNUMBER(E35),E35=INT(E35),E35&gt;=0,E35&lt;=365),FALSE),E35,""),IF(OR(C35="",COUNTIF(Settings!$A$6:$A$10,C35)&lt;&gt;1),"",IFERROR(IF(AND(COUNTIFS(Settings!$A$6:$A$10,C35,Settings!$B$6:$B$10,"&lt;&gt;")=1,IFERROR(AND(ISNUMBER(VLOOKUP(C35,Settings!$A$6:$B$10,2,FALSE)),VLOOKUP(C35,Settings!$A$6:$B$10,2,FALSE)=INT(VLOOKUP(C35,Settings!$A$6:$B$10,2,FALSE)),VLOOKUP(C35,Settings!$A$6:$B$10,2,FALSE)&gt;=0,VLOOKUP(C35,Settings!$A$6:$B$10,2,FALSE)&lt;=365),FALSE)),VLOOKUP(C35,Settings!$A$6:$B$10,2,FALSE),""),""))))</f>
        <v/>
      </c>
      <c r="G35" s="16">
        <f>IF(OR(A35="",D35="",F35=""),"",IF(IFERROR(AND(IFERROR(AND(ISNUMBER(D35),D35=INT(D35),D35&gt;=1,D35&lt;=2958465),FALSE),ISNUMBER(F35),D35-F35&gt;=1),FALSE),D35-F35,""))</f>
        <v/>
      </c>
      <c r="H35" s="12" t="n"/>
      <c r="I35" s="11" t="n"/>
      <c r="J35" s="15">
        <f>IF(OR(A35="",D35=""),"",IF(AND(IFERROR(AND(ISNUMBER(D35),D35=INT(D35),D35&gt;=1,D35&lt;=2958465),FALSE),IFERROR(AND(ISNUMBER(Settings!$B$2),Settings!$B$2=INT(Settings!$B$2),Settings!$B$2&gt;=1,Settings!$B$2&lt;=2958465),FALSE)),D35-Settings!$B$2,""))</f>
        <v/>
      </c>
      <c r="K35" s="9">
        <f>IF(A35="","",IF(OR(B35="",C35="",D35="",F35="",G35="",I35="",COUNTIF(Settings!$A$6:$A$10,C35)&lt;&gt;1,NOT(IFERROR(AND(ISNUMBER(D35),D35=INT(D35),D35&gt;=1,D35&lt;=2958465),FALSE)),NOT(IFERROR(AND(ISNUMBER(Settings!$B$2),Settings!$B$2=INT(Settings!$B$2),Settings!$B$2&gt;=1,Settings!$B$2&lt;=2958465),FALSE)),AND(H35&lt;&gt;"",NOT(IFERROR(AND(ISNUMBER(H35),H35=INT(H35),H35&gt;=1,H35&lt;=2958465),FALSE)))),"Review inputs",IF(D35&lt;Settings!$B$2,"Expired",IF(G35&lt;=Settings!$B$2,"Action due","Future"))))</f>
        <v/>
      </c>
      <c r="L35" s="9">
        <f>IF(A35="","",IF(K35="Review inputs","Resolve missing inputs",IF(H35="","Schedule refresher",IF(H35&gt;D35,"Plan after expiration",IF(H35&lt;Settings!$B$2,"Confirm or reschedule","Planned")))))</f>
        <v/>
      </c>
      <c r="M35" s="11" t="n"/>
      <c r="O35">
        <f>""</f>
        <v/>
      </c>
    </row>
    <row r="36" ht="34" customHeight="1">
      <c r="A36" s="11" t="n"/>
      <c r="B36" s="11" t="n"/>
      <c r="C36" s="11" t="n"/>
      <c r="D36" s="12" t="n"/>
      <c r="E36" s="13" t="n"/>
      <c r="F36" s="14">
        <f>IF(A36="","",IF(E36&lt;&gt;"",IF(IFERROR(AND(ISNUMBER(E36),E36=INT(E36),E36&gt;=0,E36&lt;=365),FALSE),E36,""),IF(OR(C36="",COUNTIF(Settings!$A$6:$A$10,C36)&lt;&gt;1),"",IFERROR(IF(AND(COUNTIFS(Settings!$A$6:$A$10,C36,Settings!$B$6:$B$10,"&lt;&gt;")=1,IFERROR(AND(ISNUMBER(VLOOKUP(C36,Settings!$A$6:$B$10,2,FALSE)),VLOOKUP(C36,Settings!$A$6:$B$10,2,FALSE)=INT(VLOOKUP(C36,Settings!$A$6:$B$10,2,FALSE)),VLOOKUP(C36,Settings!$A$6:$B$10,2,FALSE)&gt;=0,VLOOKUP(C36,Settings!$A$6:$B$10,2,FALSE)&lt;=365),FALSE)),VLOOKUP(C36,Settings!$A$6:$B$10,2,FALSE),""),""))))</f>
        <v/>
      </c>
      <c r="G36" s="3">
        <f>IF(OR(A36="",D36="",F36=""),"",IF(IFERROR(AND(IFERROR(AND(ISNUMBER(D36),D36=INT(D36),D36&gt;=1,D36&lt;=2958465),FALSE),ISNUMBER(F36),D36-F36&gt;=1),FALSE),D36-F36,""))</f>
        <v/>
      </c>
      <c r="H36" s="12" t="n"/>
      <c r="I36" s="11" t="n"/>
      <c r="J36" s="14">
        <f>IF(OR(A36="",D36=""),"",IF(AND(IFERROR(AND(ISNUMBER(D36),D36=INT(D36),D36&gt;=1,D36&lt;=2958465),FALSE),IFERROR(AND(ISNUMBER(Settings!$B$2),Settings!$B$2=INT(Settings!$B$2),Settings!$B$2&gt;=1,Settings!$B$2&lt;=2958465),FALSE)),D36-Settings!$B$2,""))</f>
        <v/>
      </c>
      <c r="K36" s="2">
        <f>IF(A36="","",IF(OR(B36="",C36="",D36="",F36="",G36="",I36="",COUNTIF(Settings!$A$6:$A$10,C36)&lt;&gt;1,NOT(IFERROR(AND(ISNUMBER(D36),D36=INT(D36),D36&gt;=1,D36&lt;=2958465),FALSE)),NOT(IFERROR(AND(ISNUMBER(Settings!$B$2),Settings!$B$2=INT(Settings!$B$2),Settings!$B$2&gt;=1,Settings!$B$2&lt;=2958465),FALSE)),AND(H36&lt;&gt;"",NOT(IFERROR(AND(ISNUMBER(H36),H36=INT(H36),H36&gt;=1,H36&lt;=2958465),FALSE)))),"Review inputs",IF(D36&lt;Settings!$B$2,"Expired",IF(G36&lt;=Settings!$B$2,"Action due","Future"))))</f>
        <v/>
      </c>
      <c r="L36" s="2">
        <f>IF(A36="","",IF(K36="Review inputs","Resolve missing inputs",IF(H36="","Schedule refresher",IF(H36&gt;D36,"Plan after expiration",IF(H36&lt;Settings!$B$2,"Confirm or reschedule","Planned")))))</f>
        <v/>
      </c>
      <c r="M36" s="11" t="n"/>
      <c r="O36">
        <f>""</f>
        <v/>
      </c>
    </row>
    <row r="37" ht="34" customHeight="1">
      <c r="A37" s="11" t="n"/>
      <c r="B37" s="11" t="n"/>
      <c r="C37" s="11" t="n"/>
      <c r="D37" s="12" t="n"/>
      <c r="E37" s="13" t="n"/>
      <c r="F37" s="15">
        <f>IF(A37="","",IF(E37&lt;&gt;"",IF(IFERROR(AND(ISNUMBER(E37),E37=INT(E37),E37&gt;=0,E37&lt;=365),FALSE),E37,""),IF(OR(C37="",COUNTIF(Settings!$A$6:$A$10,C37)&lt;&gt;1),"",IFERROR(IF(AND(COUNTIFS(Settings!$A$6:$A$10,C37,Settings!$B$6:$B$10,"&lt;&gt;")=1,IFERROR(AND(ISNUMBER(VLOOKUP(C37,Settings!$A$6:$B$10,2,FALSE)),VLOOKUP(C37,Settings!$A$6:$B$10,2,FALSE)=INT(VLOOKUP(C37,Settings!$A$6:$B$10,2,FALSE)),VLOOKUP(C37,Settings!$A$6:$B$10,2,FALSE)&gt;=0,VLOOKUP(C37,Settings!$A$6:$B$10,2,FALSE)&lt;=365),FALSE)),VLOOKUP(C37,Settings!$A$6:$B$10,2,FALSE),""),""))))</f>
        <v/>
      </c>
      <c r="G37" s="16">
        <f>IF(OR(A37="",D37="",F37=""),"",IF(IFERROR(AND(IFERROR(AND(ISNUMBER(D37),D37=INT(D37),D37&gt;=1,D37&lt;=2958465),FALSE),ISNUMBER(F37),D37-F37&gt;=1),FALSE),D37-F37,""))</f>
        <v/>
      </c>
      <c r="H37" s="12" t="n"/>
      <c r="I37" s="11" t="n"/>
      <c r="J37" s="15">
        <f>IF(OR(A37="",D37=""),"",IF(AND(IFERROR(AND(ISNUMBER(D37),D37=INT(D37),D37&gt;=1,D37&lt;=2958465),FALSE),IFERROR(AND(ISNUMBER(Settings!$B$2),Settings!$B$2=INT(Settings!$B$2),Settings!$B$2&gt;=1,Settings!$B$2&lt;=2958465),FALSE)),D37-Settings!$B$2,""))</f>
        <v/>
      </c>
      <c r="K37" s="9">
        <f>IF(A37="","",IF(OR(B37="",C37="",D37="",F37="",G37="",I37="",COUNTIF(Settings!$A$6:$A$10,C37)&lt;&gt;1,NOT(IFERROR(AND(ISNUMBER(D37),D37=INT(D37),D37&gt;=1,D37&lt;=2958465),FALSE)),NOT(IFERROR(AND(ISNUMBER(Settings!$B$2),Settings!$B$2=INT(Settings!$B$2),Settings!$B$2&gt;=1,Settings!$B$2&lt;=2958465),FALSE)),AND(H37&lt;&gt;"",NOT(IFERROR(AND(ISNUMBER(H37),H37=INT(H37),H37&gt;=1,H37&lt;=2958465),FALSE)))),"Review inputs",IF(D37&lt;Settings!$B$2,"Expired",IF(G37&lt;=Settings!$B$2,"Action due","Future"))))</f>
        <v/>
      </c>
      <c r="L37" s="9">
        <f>IF(A37="","",IF(K37="Review inputs","Resolve missing inputs",IF(H37="","Schedule refresher",IF(H37&gt;D37,"Plan after expiration",IF(H37&lt;Settings!$B$2,"Confirm or reschedule","Planned")))))</f>
        <v/>
      </c>
      <c r="M37" s="11" t="n"/>
      <c r="O37">
        <f>""</f>
        <v/>
      </c>
    </row>
    <row r="38" ht="34" customHeight="1">
      <c r="A38" s="11" t="n"/>
      <c r="B38" s="11" t="n"/>
      <c r="C38" s="11" t="n"/>
      <c r="D38" s="12" t="n"/>
      <c r="E38" s="13" t="n"/>
      <c r="F38" s="14">
        <f>IF(A38="","",IF(E38&lt;&gt;"",IF(IFERROR(AND(ISNUMBER(E38),E38=INT(E38),E38&gt;=0,E38&lt;=365),FALSE),E38,""),IF(OR(C38="",COUNTIF(Settings!$A$6:$A$10,C38)&lt;&gt;1),"",IFERROR(IF(AND(COUNTIFS(Settings!$A$6:$A$10,C38,Settings!$B$6:$B$10,"&lt;&gt;")=1,IFERROR(AND(ISNUMBER(VLOOKUP(C38,Settings!$A$6:$B$10,2,FALSE)),VLOOKUP(C38,Settings!$A$6:$B$10,2,FALSE)=INT(VLOOKUP(C38,Settings!$A$6:$B$10,2,FALSE)),VLOOKUP(C38,Settings!$A$6:$B$10,2,FALSE)&gt;=0,VLOOKUP(C38,Settings!$A$6:$B$10,2,FALSE)&lt;=365),FALSE)),VLOOKUP(C38,Settings!$A$6:$B$10,2,FALSE),""),""))))</f>
        <v/>
      </c>
      <c r="G38" s="3">
        <f>IF(OR(A38="",D38="",F38=""),"",IF(IFERROR(AND(IFERROR(AND(ISNUMBER(D38),D38=INT(D38),D38&gt;=1,D38&lt;=2958465),FALSE),ISNUMBER(F38),D38-F38&gt;=1),FALSE),D38-F38,""))</f>
        <v/>
      </c>
      <c r="H38" s="12" t="n"/>
      <c r="I38" s="11" t="n"/>
      <c r="J38" s="14">
        <f>IF(OR(A38="",D38=""),"",IF(AND(IFERROR(AND(ISNUMBER(D38),D38=INT(D38),D38&gt;=1,D38&lt;=2958465),FALSE),IFERROR(AND(ISNUMBER(Settings!$B$2),Settings!$B$2=INT(Settings!$B$2),Settings!$B$2&gt;=1,Settings!$B$2&lt;=2958465),FALSE)),D38-Settings!$B$2,""))</f>
        <v/>
      </c>
      <c r="K38" s="2">
        <f>IF(A38="","",IF(OR(B38="",C38="",D38="",F38="",G38="",I38="",COUNTIF(Settings!$A$6:$A$10,C38)&lt;&gt;1,NOT(IFERROR(AND(ISNUMBER(D38),D38=INT(D38),D38&gt;=1,D38&lt;=2958465),FALSE)),NOT(IFERROR(AND(ISNUMBER(Settings!$B$2),Settings!$B$2=INT(Settings!$B$2),Settings!$B$2&gt;=1,Settings!$B$2&lt;=2958465),FALSE)),AND(H38&lt;&gt;"",NOT(IFERROR(AND(ISNUMBER(H38),H38=INT(H38),H38&gt;=1,H38&lt;=2958465),FALSE)))),"Review inputs",IF(D38&lt;Settings!$B$2,"Expired",IF(G38&lt;=Settings!$B$2,"Action due","Future"))))</f>
        <v/>
      </c>
      <c r="L38" s="2">
        <f>IF(A38="","",IF(K38="Review inputs","Resolve missing inputs",IF(H38="","Schedule refresher",IF(H38&gt;D38,"Plan after expiration",IF(H38&lt;Settings!$B$2,"Confirm or reschedule","Planned")))))</f>
        <v/>
      </c>
      <c r="M38" s="11" t="n"/>
      <c r="O38">
        <f>""</f>
        <v/>
      </c>
    </row>
    <row r="39" ht="34" customHeight="1">
      <c r="A39" s="11" t="n"/>
      <c r="B39" s="11" t="n"/>
      <c r="C39" s="11" t="n"/>
      <c r="D39" s="12" t="n"/>
      <c r="E39" s="13" t="n"/>
      <c r="F39" s="15">
        <f>IF(A39="","",IF(E39&lt;&gt;"",IF(IFERROR(AND(ISNUMBER(E39),E39=INT(E39),E39&gt;=0,E39&lt;=365),FALSE),E39,""),IF(OR(C39="",COUNTIF(Settings!$A$6:$A$10,C39)&lt;&gt;1),"",IFERROR(IF(AND(COUNTIFS(Settings!$A$6:$A$10,C39,Settings!$B$6:$B$10,"&lt;&gt;")=1,IFERROR(AND(ISNUMBER(VLOOKUP(C39,Settings!$A$6:$B$10,2,FALSE)),VLOOKUP(C39,Settings!$A$6:$B$10,2,FALSE)=INT(VLOOKUP(C39,Settings!$A$6:$B$10,2,FALSE)),VLOOKUP(C39,Settings!$A$6:$B$10,2,FALSE)&gt;=0,VLOOKUP(C39,Settings!$A$6:$B$10,2,FALSE)&lt;=365),FALSE)),VLOOKUP(C39,Settings!$A$6:$B$10,2,FALSE),""),""))))</f>
        <v/>
      </c>
      <c r="G39" s="16">
        <f>IF(OR(A39="",D39="",F39=""),"",IF(IFERROR(AND(IFERROR(AND(ISNUMBER(D39),D39=INT(D39),D39&gt;=1,D39&lt;=2958465),FALSE),ISNUMBER(F39),D39-F39&gt;=1),FALSE),D39-F39,""))</f>
        <v/>
      </c>
      <c r="H39" s="12" t="n"/>
      <c r="I39" s="11" t="n"/>
      <c r="J39" s="15">
        <f>IF(OR(A39="",D39=""),"",IF(AND(IFERROR(AND(ISNUMBER(D39),D39=INT(D39),D39&gt;=1,D39&lt;=2958465),FALSE),IFERROR(AND(ISNUMBER(Settings!$B$2),Settings!$B$2=INT(Settings!$B$2),Settings!$B$2&gt;=1,Settings!$B$2&lt;=2958465),FALSE)),D39-Settings!$B$2,""))</f>
        <v/>
      </c>
      <c r="K39" s="9">
        <f>IF(A39="","",IF(OR(B39="",C39="",D39="",F39="",G39="",I39="",COUNTIF(Settings!$A$6:$A$10,C39)&lt;&gt;1,NOT(IFERROR(AND(ISNUMBER(D39),D39=INT(D39),D39&gt;=1,D39&lt;=2958465),FALSE)),NOT(IFERROR(AND(ISNUMBER(Settings!$B$2),Settings!$B$2=INT(Settings!$B$2),Settings!$B$2&gt;=1,Settings!$B$2&lt;=2958465),FALSE)),AND(H39&lt;&gt;"",NOT(IFERROR(AND(ISNUMBER(H39),H39=INT(H39),H39&gt;=1,H39&lt;=2958465),FALSE)))),"Review inputs",IF(D39&lt;Settings!$B$2,"Expired",IF(G39&lt;=Settings!$B$2,"Action due","Future"))))</f>
        <v/>
      </c>
      <c r="L39" s="9">
        <f>IF(A39="","",IF(K39="Review inputs","Resolve missing inputs",IF(H39="","Schedule refresher",IF(H39&gt;D39,"Plan after expiration",IF(H39&lt;Settings!$B$2,"Confirm or reschedule","Planned")))))</f>
        <v/>
      </c>
      <c r="M39" s="11" t="n"/>
      <c r="O39">
        <f>""</f>
        <v/>
      </c>
    </row>
    <row r="40" ht="34" customHeight="1">
      <c r="A40" s="11" t="n"/>
      <c r="B40" s="11" t="n"/>
      <c r="C40" s="11" t="n"/>
      <c r="D40" s="12" t="n"/>
      <c r="E40" s="13" t="n"/>
      <c r="F40" s="14">
        <f>IF(A40="","",IF(E40&lt;&gt;"",IF(IFERROR(AND(ISNUMBER(E40),E40=INT(E40),E40&gt;=0,E40&lt;=365),FALSE),E40,""),IF(OR(C40="",COUNTIF(Settings!$A$6:$A$10,C40)&lt;&gt;1),"",IFERROR(IF(AND(COUNTIFS(Settings!$A$6:$A$10,C40,Settings!$B$6:$B$10,"&lt;&gt;")=1,IFERROR(AND(ISNUMBER(VLOOKUP(C40,Settings!$A$6:$B$10,2,FALSE)),VLOOKUP(C40,Settings!$A$6:$B$10,2,FALSE)=INT(VLOOKUP(C40,Settings!$A$6:$B$10,2,FALSE)),VLOOKUP(C40,Settings!$A$6:$B$10,2,FALSE)&gt;=0,VLOOKUP(C40,Settings!$A$6:$B$10,2,FALSE)&lt;=365),FALSE)),VLOOKUP(C40,Settings!$A$6:$B$10,2,FALSE),""),""))))</f>
        <v/>
      </c>
      <c r="G40" s="3">
        <f>IF(OR(A40="",D40="",F40=""),"",IF(IFERROR(AND(IFERROR(AND(ISNUMBER(D40),D40=INT(D40),D40&gt;=1,D40&lt;=2958465),FALSE),ISNUMBER(F40),D40-F40&gt;=1),FALSE),D40-F40,""))</f>
        <v/>
      </c>
      <c r="H40" s="12" t="n"/>
      <c r="I40" s="11" t="n"/>
      <c r="J40" s="14">
        <f>IF(OR(A40="",D40=""),"",IF(AND(IFERROR(AND(ISNUMBER(D40),D40=INT(D40),D40&gt;=1,D40&lt;=2958465),FALSE),IFERROR(AND(ISNUMBER(Settings!$B$2),Settings!$B$2=INT(Settings!$B$2),Settings!$B$2&gt;=1,Settings!$B$2&lt;=2958465),FALSE)),D40-Settings!$B$2,""))</f>
        <v/>
      </c>
      <c r="K40" s="2">
        <f>IF(A40="","",IF(OR(B40="",C40="",D40="",F40="",G40="",I40="",COUNTIF(Settings!$A$6:$A$10,C40)&lt;&gt;1,NOT(IFERROR(AND(ISNUMBER(D40),D40=INT(D40),D40&gt;=1,D40&lt;=2958465),FALSE)),NOT(IFERROR(AND(ISNUMBER(Settings!$B$2),Settings!$B$2=INT(Settings!$B$2),Settings!$B$2&gt;=1,Settings!$B$2&lt;=2958465),FALSE)),AND(H40&lt;&gt;"",NOT(IFERROR(AND(ISNUMBER(H40),H40=INT(H40),H40&gt;=1,H40&lt;=2958465),FALSE)))),"Review inputs",IF(D40&lt;Settings!$B$2,"Expired",IF(G40&lt;=Settings!$B$2,"Action due","Future"))))</f>
        <v/>
      </c>
      <c r="L40" s="2">
        <f>IF(A40="","",IF(K40="Review inputs","Resolve missing inputs",IF(H40="","Schedule refresher",IF(H40&gt;D40,"Plan after expiration",IF(H40&lt;Settings!$B$2,"Confirm or reschedule","Planned")))))</f>
        <v/>
      </c>
      <c r="M40" s="11" t="n"/>
      <c r="O40">
        <f>""</f>
        <v/>
      </c>
    </row>
    <row r="41" ht="34" customHeight="1">
      <c r="A41" s="11" t="n"/>
      <c r="B41" s="11" t="n"/>
      <c r="C41" s="11" t="n"/>
      <c r="D41" s="12" t="n"/>
      <c r="E41" s="13" t="n"/>
      <c r="F41" s="15">
        <f>IF(A41="","",IF(E41&lt;&gt;"",IF(IFERROR(AND(ISNUMBER(E41),E41=INT(E41),E41&gt;=0,E41&lt;=365),FALSE),E41,""),IF(OR(C41="",COUNTIF(Settings!$A$6:$A$10,C41)&lt;&gt;1),"",IFERROR(IF(AND(COUNTIFS(Settings!$A$6:$A$10,C41,Settings!$B$6:$B$10,"&lt;&gt;")=1,IFERROR(AND(ISNUMBER(VLOOKUP(C41,Settings!$A$6:$B$10,2,FALSE)),VLOOKUP(C41,Settings!$A$6:$B$10,2,FALSE)=INT(VLOOKUP(C41,Settings!$A$6:$B$10,2,FALSE)),VLOOKUP(C41,Settings!$A$6:$B$10,2,FALSE)&gt;=0,VLOOKUP(C41,Settings!$A$6:$B$10,2,FALSE)&lt;=365),FALSE)),VLOOKUP(C41,Settings!$A$6:$B$10,2,FALSE),""),""))))</f>
        <v/>
      </c>
      <c r="G41" s="16">
        <f>IF(OR(A41="",D41="",F41=""),"",IF(IFERROR(AND(IFERROR(AND(ISNUMBER(D41),D41=INT(D41),D41&gt;=1,D41&lt;=2958465),FALSE),ISNUMBER(F41),D41-F41&gt;=1),FALSE),D41-F41,""))</f>
        <v/>
      </c>
      <c r="H41" s="12" t="n"/>
      <c r="I41" s="11" t="n"/>
      <c r="J41" s="15">
        <f>IF(OR(A41="",D41=""),"",IF(AND(IFERROR(AND(ISNUMBER(D41),D41=INT(D41),D41&gt;=1,D41&lt;=2958465),FALSE),IFERROR(AND(ISNUMBER(Settings!$B$2),Settings!$B$2=INT(Settings!$B$2),Settings!$B$2&gt;=1,Settings!$B$2&lt;=2958465),FALSE)),D41-Settings!$B$2,""))</f>
        <v/>
      </c>
      <c r="K41" s="9">
        <f>IF(A41="","",IF(OR(B41="",C41="",D41="",F41="",G41="",I41="",COUNTIF(Settings!$A$6:$A$10,C41)&lt;&gt;1,NOT(IFERROR(AND(ISNUMBER(D41),D41=INT(D41),D41&gt;=1,D41&lt;=2958465),FALSE)),NOT(IFERROR(AND(ISNUMBER(Settings!$B$2),Settings!$B$2=INT(Settings!$B$2),Settings!$B$2&gt;=1,Settings!$B$2&lt;=2958465),FALSE)),AND(H41&lt;&gt;"",NOT(IFERROR(AND(ISNUMBER(H41),H41=INT(H41),H41&gt;=1,H41&lt;=2958465),FALSE)))),"Review inputs",IF(D41&lt;Settings!$B$2,"Expired",IF(G41&lt;=Settings!$B$2,"Action due","Future"))))</f>
        <v/>
      </c>
      <c r="L41" s="9">
        <f>IF(A41="","",IF(K41="Review inputs","Resolve missing inputs",IF(H41="","Schedule refresher",IF(H41&gt;D41,"Plan after expiration",IF(H41&lt;Settings!$B$2,"Confirm or reschedule","Planned")))))</f>
        <v/>
      </c>
      <c r="M41" s="11" t="n"/>
      <c r="O41">
        <f>""</f>
        <v/>
      </c>
    </row>
    <row r="42" ht="34" customHeight="1">
      <c r="A42" s="11" t="n"/>
      <c r="B42" s="11" t="n"/>
      <c r="C42" s="11" t="n"/>
      <c r="D42" s="12" t="n"/>
      <c r="E42" s="13" t="n"/>
      <c r="F42" s="14">
        <f>IF(A42="","",IF(E42&lt;&gt;"",IF(IFERROR(AND(ISNUMBER(E42),E42=INT(E42),E42&gt;=0,E42&lt;=365),FALSE),E42,""),IF(OR(C42="",COUNTIF(Settings!$A$6:$A$10,C42)&lt;&gt;1),"",IFERROR(IF(AND(COUNTIFS(Settings!$A$6:$A$10,C42,Settings!$B$6:$B$10,"&lt;&gt;")=1,IFERROR(AND(ISNUMBER(VLOOKUP(C42,Settings!$A$6:$B$10,2,FALSE)),VLOOKUP(C42,Settings!$A$6:$B$10,2,FALSE)=INT(VLOOKUP(C42,Settings!$A$6:$B$10,2,FALSE)),VLOOKUP(C42,Settings!$A$6:$B$10,2,FALSE)&gt;=0,VLOOKUP(C42,Settings!$A$6:$B$10,2,FALSE)&lt;=365),FALSE)),VLOOKUP(C42,Settings!$A$6:$B$10,2,FALSE),""),""))))</f>
        <v/>
      </c>
      <c r="G42" s="3">
        <f>IF(OR(A42="",D42="",F42=""),"",IF(IFERROR(AND(IFERROR(AND(ISNUMBER(D42),D42=INT(D42),D42&gt;=1,D42&lt;=2958465),FALSE),ISNUMBER(F42),D42-F42&gt;=1),FALSE),D42-F42,""))</f>
        <v/>
      </c>
      <c r="H42" s="12" t="n"/>
      <c r="I42" s="11" t="n"/>
      <c r="J42" s="14">
        <f>IF(OR(A42="",D42=""),"",IF(AND(IFERROR(AND(ISNUMBER(D42),D42=INT(D42),D42&gt;=1,D42&lt;=2958465),FALSE),IFERROR(AND(ISNUMBER(Settings!$B$2),Settings!$B$2=INT(Settings!$B$2),Settings!$B$2&gt;=1,Settings!$B$2&lt;=2958465),FALSE)),D42-Settings!$B$2,""))</f>
        <v/>
      </c>
      <c r="K42" s="2">
        <f>IF(A42="","",IF(OR(B42="",C42="",D42="",F42="",G42="",I42="",COUNTIF(Settings!$A$6:$A$10,C42)&lt;&gt;1,NOT(IFERROR(AND(ISNUMBER(D42),D42=INT(D42),D42&gt;=1,D42&lt;=2958465),FALSE)),NOT(IFERROR(AND(ISNUMBER(Settings!$B$2),Settings!$B$2=INT(Settings!$B$2),Settings!$B$2&gt;=1,Settings!$B$2&lt;=2958465),FALSE)),AND(H42&lt;&gt;"",NOT(IFERROR(AND(ISNUMBER(H42),H42=INT(H42),H42&gt;=1,H42&lt;=2958465),FALSE)))),"Review inputs",IF(D42&lt;Settings!$B$2,"Expired",IF(G42&lt;=Settings!$B$2,"Action due","Future"))))</f>
        <v/>
      </c>
      <c r="L42" s="2">
        <f>IF(A42="","",IF(K42="Review inputs","Resolve missing inputs",IF(H42="","Schedule refresher",IF(H42&gt;D42,"Plan after expiration",IF(H42&lt;Settings!$B$2,"Confirm or reschedule","Planned")))))</f>
        <v/>
      </c>
      <c r="M42" s="11" t="n"/>
      <c r="O42">
        <f>""</f>
        <v/>
      </c>
    </row>
    <row r="43" ht="34" customHeight="1">
      <c r="A43" s="11" t="n"/>
      <c r="B43" s="11" t="n"/>
      <c r="C43" s="11" t="n"/>
      <c r="D43" s="12" t="n"/>
      <c r="E43" s="13" t="n"/>
      <c r="F43" s="15">
        <f>IF(A43="","",IF(E43&lt;&gt;"",IF(IFERROR(AND(ISNUMBER(E43),E43=INT(E43),E43&gt;=0,E43&lt;=365),FALSE),E43,""),IF(OR(C43="",COUNTIF(Settings!$A$6:$A$10,C43)&lt;&gt;1),"",IFERROR(IF(AND(COUNTIFS(Settings!$A$6:$A$10,C43,Settings!$B$6:$B$10,"&lt;&gt;")=1,IFERROR(AND(ISNUMBER(VLOOKUP(C43,Settings!$A$6:$B$10,2,FALSE)),VLOOKUP(C43,Settings!$A$6:$B$10,2,FALSE)=INT(VLOOKUP(C43,Settings!$A$6:$B$10,2,FALSE)),VLOOKUP(C43,Settings!$A$6:$B$10,2,FALSE)&gt;=0,VLOOKUP(C43,Settings!$A$6:$B$10,2,FALSE)&lt;=365),FALSE)),VLOOKUP(C43,Settings!$A$6:$B$10,2,FALSE),""),""))))</f>
        <v/>
      </c>
      <c r="G43" s="16">
        <f>IF(OR(A43="",D43="",F43=""),"",IF(IFERROR(AND(IFERROR(AND(ISNUMBER(D43),D43=INT(D43),D43&gt;=1,D43&lt;=2958465),FALSE),ISNUMBER(F43),D43-F43&gt;=1),FALSE),D43-F43,""))</f>
        <v/>
      </c>
      <c r="H43" s="12" t="n"/>
      <c r="I43" s="11" t="n"/>
      <c r="J43" s="15">
        <f>IF(OR(A43="",D43=""),"",IF(AND(IFERROR(AND(ISNUMBER(D43),D43=INT(D43),D43&gt;=1,D43&lt;=2958465),FALSE),IFERROR(AND(ISNUMBER(Settings!$B$2),Settings!$B$2=INT(Settings!$B$2),Settings!$B$2&gt;=1,Settings!$B$2&lt;=2958465),FALSE)),D43-Settings!$B$2,""))</f>
        <v/>
      </c>
      <c r="K43" s="9">
        <f>IF(A43="","",IF(OR(B43="",C43="",D43="",F43="",G43="",I43="",COUNTIF(Settings!$A$6:$A$10,C43)&lt;&gt;1,NOT(IFERROR(AND(ISNUMBER(D43),D43=INT(D43),D43&gt;=1,D43&lt;=2958465),FALSE)),NOT(IFERROR(AND(ISNUMBER(Settings!$B$2),Settings!$B$2=INT(Settings!$B$2),Settings!$B$2&gt;=1,Settings!$B$2&lt;=2958465),FALSE)),AND(H43&lt;&gt;"",NOT(IFERROR(AND(ISNUMBER(H43),H43=INT(H43),H43&gt;=1,H43&lt;=2958465),FALSE)))),"Review inputs",IF(D43&lt;Settings!$B$2,"Expired",IF(G43&lt;=Settings!$B$2,"Action due","Future"))))</f>
        <v/>
      </c>
      <c r="L43" s="9">
        <f>IF(A43="","",IF(K43="Review inputs","Resolve missing inputs",IF(H43="","Schedule refresher",IF(H43&gt;D43,"Plan after expiration",IF(H43&lt;Settings!$B$2,"Confirm or reschedule","Planned")))))</f>
        <v/>
      </c>
      <c r="M43" s="11" t="n"/>
      <c r="O43">
        <f>""</f>
        <v/>
      </c>
    </row>
    <row r="44" ht="34" customHeight="1">
      <c r="A44" s="11" t="n"/>
      <c r="B44" s="11" t="n"/>
      <c r="C44" s="11" t="n"/>
      <c r="D44" s="12" t="n"/>
      <c r="E44" s="13" t="n"/>
      <c r="F44" s="14">
        <f>IF(A44="","",IF(E44&lt;&gt;"",IF(IFERROR(AND(ISNUMBER(E44),E44=INT(E44),E44&gt;=0,E44&lt;=365),FALSE),E44,""),IF(OR(C44="",COUNTIF(Settings!$A$6:$A$10,C44)&lt;&gt;1),"",IFERROR(IF(AND(COUNTIFS(Settings!$A$6:$A$10,C44,Settings!$B$6:$B$10,"&lt;&gt;")=1,IFERROR(AND(ISNUMBER(VLOOKUP(C44,Settings!$A$6:$B$10,2,FALSE)),VLOOKUP(C44,Settings!$A$6:$B$10,2,FALSE)=INT(VLOOKUP(C44,Settings!$A$6:$B$10,2,FALSE)),VLOOKUP(C44,Settings!$A$6:$B$10,2,FALSE)&gt;=0,VLOOKUP(C44,Settings!$A$6:$B$10,2,FALSE)&lt;=365),FALSE)),VLOOKUP(C44,Settings!$A$6:$B$10,2,FALSE),""),""))))</f>
        <v/>
      </c>
      <c r="G44" s="3">
        <f>IF(OR(A44="",D44="",F44=""),"",IF(IFERROR(AND(IFERROR(AND(ISNUMBER(D44),D44=INT(D44),D44&gt;=1,D44&lt;=2958465),FALSE),ISNUMBER(F44),D44-F44&gt;=1),FALSE),D44-F44,""))</f>
        <v/>
      </c>
      <c r="H44" s="12" t="n"/>
      <c r="I44" s="11" t="n"/>
      <c r="J44" s="14">
        <f>IF(OR(A44="",D44=""),"",IF(AND(IFERROR(AND(ISNUMBER(D44),D44=INT(D44),D44&gt;=1,D44&lt;=2958465),FALSE),IFERROR(AND(ISNUMBER(Settings!$B$2),Settings!$B$2=INT(Settings!$B$2),Settings!$B$2&gt;=1,Settings!$B$2&lt;=2958465),FALSE)),D44-Settings!$B$2,""))</f>
        <v/>
      </c>
      <c r="K44" s="2">
        <f>IF(A44="","",IF(OR(B44="",C44="",D44="",F44="",G44="",I44="",COUNTIF(Settings!$A$6:$A$10,C44)&lt;&gt;1,NOT(IFERROR(AND(ISNUMBER(D44),D44=INT(D44),D44&gt;=1,D44&lt;=2958465),FALSE)),NOT(IFERROR(AND(ISNUMBER(Settings!$B$2),Settings!$B$2=INT(Settings!$B$2),Settings!$B$2&gt;=1,Settings!$B$2&lt;=2958465),FALSE)),AND(H44&lt;&gt;"",NOT(IFERROR(AND(ISNUMBER(H44),H44=INT(H44),H44&gt;=1,H44&lt;=2958465),FALSE)))),"Review inputs",IF(D44&lt;Settings!$B$2,"Expired",IF(G44&lt;=Settings!$B$2,"Action due","Future"))))</f>
        <v/>
      </c>
      <c r="L44" s="2">
        <f>IF(A44="","",IF(K44="Review inputs","Resolve missing inputs",IF(H44="","Schedule refresher",IF(H44&gt;D44,"Plan after expiration",IF(H44&lt;Settings!$B$2,"Confirm or reschedule","Planned")))))</f>
        <v/>
      </c>
      <c r="M44" s="11" t="n"/>
      <c r="O44">
        <f>""</f>
        <v/>
      </c>
    </row>
    <row r="45" ht="34" customHeight="1">
      <c r="A45" s="11" t="n"/>
      <c r="B45" s="11" t="n"/>
      <c r="C45" s="11" t="n"/>
      <c r="D45" s="12" t="n"/>
      <c r="E45" s="13" t="n"/>
      <c r="F45" s="15">
        <f>IF(A45="","",IF(E45&lt;&gt;"",IF(IFERROR(AND(ISNUMBER(E45),E45=INT(E45),E45&gt;=0,E45&lt;=365),FALSE),E45,""),IF(OR(C45="",COUNTIF(Settings!$A$6:$A$10,C45)&lt;&gt;1),"",IFERROR(IF(AND(COUNTIFS(Settings!$A$6:$A$10,C45,Settings!$B$6:$B$10,"&lt;&gt;")=1,IFERROR(AND(ISNUMBER(VLOOKUP(C45,Settings!$A$6:$B$10,2,FALSE)),VLOOKUP(C45,Settings!$A$6:$B$10,2,FALSE)=INT(VLOOKUP(C45,Settings!$A$6:$B$10,2,FALSE)),VLOOKUP(C45,Settings!$A$6:$B$10,2,FALSE)&gt;=0,VLOOKUP(C45,Settings!$A$6:$B$10,2,FALSE)&lt;=365),FALSE)),VLOOKUP(C45,Settings!$A$6:$B$10,2,FALSE),""),""))))</f>
        <v/>
      </c>
      <c r="G45" s="16">
        <f>IF(OR(A45="",D45="",F45=""),"",IF(IFERROR(AND(IFERROR(AND(ISNUMBER(D45),D45=INT(D45),D45&gt;=1,D45&lt;=2958465),FALSE),ISNUMBER(F45),D45-F45&gt;=1),FALSE),D45-F45,""))</f>
        <v/>
      </c>
      <c r="H45" s="12" t="n"/>
      <c r="I45" s="11" t="n"/>
      <c r="J45" s="15">
        <f>IF(OR(A45="",D45=""),"",IF(AND(IFERROR(AND(ISNUMBER(D45),D45=INT(D45),D45&gt;=1,D45&lt;=2958465),FALSE),IFERROR(AND(ISNUMBER(Settings!$B$2),Settings!$B$2=INT(Settings!$B$2),Settings!$B$2&gt;=1,Settings!$B$2&lt;=2958465),FALSE)),D45-Settings!$B$2,""))</f>
        <v/>
      </c>
      <c r="K45" s="9">
        <f>IF(A45="","",IF(OR(B45="",C45="",D45="",F45="",G45="",I45="",COUNTIF(Settings!$A$6:$A$10,C45)&lt;&gt;1,NOT(IFERROR(AND(ISNUMBER(D45),D45=INT(D45),D45&gt;=1,D45&lt;=2958465),FALSE)),NOT(IFERROR(AND(ISNUMBER(Settings!$B$2),Settings!$B$2=INT(Settings!$B$2),Settings!$B$2&gt;=1,Settings!$B$2&lt;=2958465),FALSE)),AND(H45&lt;&gt;"",NOT(IFERROR(AND(ISNUMBER(H45),H45=INT(H45),H45&gt;=1,H45&lt;=2958465),FALSE)))),"Review inputs",IF(D45&lt;Settings!$B$2,"Expired",IF(G45&lt;=Settings!$B$2,"Action due","Future"))))</f>
        <v/>
      </c>
      <c r="L45" s="9">
        <f>IF(A45="","",IF(K45="Review inputs","Resolve missing inputs",IF(H45="","Schedule refresher",IF(H45&gt;D45,"Plan after expiration",IF(H45&lt;Settings!$B$2,"Confirm or reschedule","Planned")))))</f>
        <v/>
      </c>
      <c r="M45" s="11" t="n"/>
      <c r="O45">
        <f>""</f>
        <v/>
      </c>
    </row>
    <row r="46" ht="34" customHeight="1">
      <c r="A46" s="11" t="n"/>
      <c r="B46" s="11" t="n"/>
      <c r="C46" s="11" t="n"/>
      <c r="D46" s="12" t="n"/>
      <c r="E46" s="13" t="n"/>
      <c r="F46" s="14">
        <f>IF(A46="","",IF(E46&lt;&gt;"",IF(IFERROR(AND(ISNUMBER(E46),E46=INT(E46),E46&gt;=0,E46&lt;=365),FALSE),E46,""),IF(OR(C46="",COUNTIF(Settings!$A$6:$A$10,C46)&lt;&gt;1),"",IFERROR(IF(AND(COUNTIFS(Settings!$A$6:$A$10,C46,Settings!$B$6:$B$10,"&lt;&gt;")=1,IFERROR(AND(ISNUMBER(VLOOKUP(C46,Settings!$A$6:$B$10,2,FALSE)),VLOOKUP(C46,Settings!$A$6:$B$10,2,FALSE)=INT(VLOOKUP(C46,Settings!$A$6:$B$10,2,FALSE)),VLOOKUP(C46,Settings!$A$6:$B$10,2,FALSE)&gt;=0,VLOOKUP(C46,Settings!$A$6:$B$10,2,FALSE)&lt;=365),FALSE)),VLOOKUP(C46,Settings!$A$6:$B$10,2,FALSE),""),""))))</f>
        <v/>
      </c>
      <c r="G46" s="3">
        <f>IF(OR(A46="",D46="",F46=""),"",IF(IFERROR(AND(IFERROR(AND(ISNUMBER(D46),D46=INT(D46),D46&gt;=1,D46&lt;=2958465),FALSE),ISNUMBER(F46),D46-F46&gt;=1),FALSE),D46-F46,""))</f>
        <v/>
      </c>
      <c r="H46" s="12" t="n"/>
      <c r="I46" s="11" t="n"/>
      <c r="J46" s="14">
        <f>IF(OR(A46="",D46=""),"",IF(AND(IFERROR(AND(ISNUMBER(D46),D46=INT(D46),D46&gt;=1,D46&lt;=2958465),FALSE),IFERROR(AND(ISNUMBER(Settings!$B$2),Settings!$B$2=INT(Settings!$B$2),Settings!$B$2&gt;=1,Settings!$B$2&lt;=2958465),FALSE)),D46-Settings!$B$2,""))</f>
        <v/>
      </c>
      <c r="K46" s="2">
        <f>IF(A46="","",IF(OR(B46="",C46="",D46="",F46="",G46="",I46="",COUNTIF(Settings!$A$6:$A$10,C46)&lt;&gt;1,NOT(IFERROR(AND(ISNUMBER(D46),D46=INT(D46),D46&gt;=1,D46&lt;=2958465),FALSE)),NOT(IFERROR(AND(ISNUMBER(Settings!$B$2),Settings!$B$2=INT(Settings!$B$2),Settings!$B$2&gt;=1,Settings!$B$2&lt;=2958465),FALSE)),AND(H46&lt;&gt;"",NOT(IFERROR(AND(ISNUMBER(H46),H46=INT(H46),H46&gt;=1,H46&lt;=2958465),FALSE)))),"Review inputs",IF(D46&lt;Settings!$B$2,"Expired",IF(G46&lt;=Settings!$B$2,"Action due","Future"))))</f>
        <v/>
      </c>
      <c r="L46" s="2">
        <f>IF(A46="","",IF(K46="Review inputs","Resolve missing inputs",IF(H46="","Schedule refresher",IF(H46&gt;D46,"Plan after expiration",IF(H46&lt;Settings!$B$2,"Confirm or reschedule","Planned")))))</f>
        <v/>
      </c>
      <c r="M46" s="11" t="n"/>
      <c r="O46">
        <f>""</f>
        <v/>
      </c>
    </row>
    <row r="47" ht="34" customHeight="1">
      <c r="A47" s="11" t="n"/>
      <c r="B47" s="11" t="n"/>
      <c r="C47" s="11" t="n"/>
      <c r="D47" s="12" t="n"/>
      <c r="E47" s="13" t="n"/>
      <c r="F47" s="15">
        <f>IF(A47="","",IF(E47&lt;&gt;"",IF(IFERROR(AND(ISNUMBER(E47),E47=INT(E47),E47&gt;=0,E47&lt;=365),FALSE),E47,""),IF(OR(C47="",COUNTIF(Settings!$A$6:$A$10,C47)&lt;&gt;1),"",IFERROR(IF(AND(COUNTIFS(Settings!$A$6:$A$10,C47,Settings!$B$6:$B$10,"&lt;&gt;")=1,IFERROR(AND(ISNUMBER(VLOOKUP(C47,Settings!$A$6:$B$10,2,FALSE)),VLOOKUP(C47,Settings!$A$6:$B$10,2,FALSE)=INT(VLOOKUP(C47,Settings!$A$6:$B$10,2,FALSE)),VLOOKUP(C47,Settings!$A$6:$B$10,2,FALSE)&gt;=0,VLOOKUP(C47,Settings!$A$6:$B$10,2,FALSE)&lt;=365),FALSE)),VLOOKUP(C47,Settings!$A$6:$B$10,2,FALSE),""),""))))</f>
        <v/>
      </c>
      <c r="G47" s="16">
        <f>IF(OR(A47="",D47="",F47=""),"",IF(IFERROR(AND(IFERROR(AND(ISNUMBER(D47),D47=INT(D47),D47&gt;=1,D47&lt;=2958465),FALSE),ISNUMBER(F47),D47-F47&gt;=1),FALSE),D47-F47,""))</f>
        <v/>
      </c>
      <c r="H47" s="12" t="n"/>
      <c r="I47" s="11" t="n"/>
      <c r="J47" s="15">
        <f>IF(OR(A47="",D47=""),"",IF(AND(IFERROR(AND(ISNUMBER(D47),D47=INT(D47),D47&gt;=1,D47&lt;=2958465),FALSE),IFERROR(AND(ISNUMBER(Settings!$B$2),Settings!$B$2=INT(Settings!$B$2),Settings!$B$2&gt;=1,Settings!$B$2&lt;=2958465),FALSE)),D47-Settings!$B$2,""))</f>
        <v/>
      </c>
      <c r="K47" s="9">
        <f>IF(A47="","",IF(OR(B47="",C47="",D47="",F47="",G47="",I47="",COUNTIF(Settings!$A$6:$A$10,C47)&lt;&gt;1,NOT(IFERROR(AND(ISNUMBER(D47),D47=INT(D47),D47&gt;=1,D47&lt;=2958465),FALSE)),NOT(IFERROR(AND(ISNUMBER(Settings!$B$2),Settings!$B$2=INT(Settings!$B$2),Settings!$B$2&gt;=1,Settings!$B$2&lt;=2958465),FALSE)),AND(H47&lt;&gt;"",NOT(IFERROR(AND(ISNUMBER(H47),H47=INT(H47),H47&gt;=1,H47&lt;=2958465),FALSE)))),"Review inputs",IF(D47&lt;Settings!$B$2,"Expired",IF(G47&lt;=Settings!$B$2,"Action due","Future"))))</f>
        <v/>
      </c>
      <c r="L47" s="9">
        <f>IF(A47="","",IF(K47="Review inputs","Resolve missing inputs",IF(H47="","Schedule refresher",IF(H47&gt;D47,"Plan after expiration",IF(H47&lt;Settings!$B$2,"Confirm or reschedule","Planned")))))</f>
        <v/>
      </c>
      <c r="M47" s="11" t="n"/>
      <c r="O47">
        <f>""</f>
        <v/>
      </c>
    </row>
    <row r="48" ht="34" customHeight="1">
      <c r="A48" s="11" t="n"/>
      <c r="B48" s="11" t="n"/>
      <c r="C48" s="11" t="n"/>
      <c r="D48" s="12" t="n"/>
      <c r="E48" s="13" t="n"/>
      <c r="F48" s="14">
        <f>IF(A48="","",IF(E48&lt;&gt;"",IF(IFERROR(AND(ISNUMBER(E48),E48=INT(E48),E48&gt;=0,E48&lt;=365),FALSE),E48,""),IF(OR(C48="",COUNTIF(Settings!$A$6:$A$10,C48)&lt;&gt;1),"",IFERROR(IF(AND(COUNTIFS(Settings!$A$6:$A$10,C48,Settings!$B$6:$B$10,"&lt;&gt;")=1,IFERROR(AND(ISNUMBER(VLOOKUP(C48,Settings!$A$6:$B$10,2,FALSE)),VLOOKUP(C48,Settings!$A$6:$B$10,2,FALSE)=INT(VLOOKUP(C48,Settings!$A$6:$B$10,2,FALSE)),VLOOKUP(C48,Settings!$A$6:$B$10,2,FALSE)&gt;=0,VLOOKUP(C48,Settings!$A$6:$B$10,2,FALSE)&lt;=365),FALSE)),VLOOKUP(C48,Settings!$A$6:$B$10,2,FALSE),""),""))))</f>
        <v/>
      </c>
      <c r="G48" s="3">
        <f>IF(OR(A48="",D48="",F48=""),"",IF(IFERROR(AND(IFERROR(AND(ISNUMBER(D48),D48=INT(D48),D48&gt;=1,D48&lt;=2958465),FALSE),ISNUMBER(F48),D48-F48&gt;=1),FALSE),D48-F48,""))</f>
        <v/>
      </c>
      <c r="H48" s="12" t="n"/>
      <c r="I48" s="11" t="n"/>
      <c r="J48" s="14">
        <f>IF(OR(A48="",D48=""),"",IF(AND(IFERROR(AND(ISNUMBER(D48),D48=INT(D48),D48&gt;=1,D48&lt;=2958465),FALSE),IFERROR(AND(ISNUMBER(Settings!$B$2),Settings!$B$2=INT(Settings!$B$2),Settings!$B$2&gt;=1,Settings!$B$2&lt;=2958465),FALSE)),D48-Settings!$B$2,""))</f>
        <v/>
      </c>
      <c r="K48" s="2">
        <f>IF(A48="","",IF(OR(B48="",C48="",D48="",F48="",G48="",I48="",COUNTIF(Settings!$A$6:$A$10,C48)&lt;&gt;1,NOT(IFERROR(AND(ISNUMBER(D48),D48=INT(D48),D48&gt;=1,D48&lt;=2958465),FALSE)),NOT(IFERROR(AND(ISNUMBER(Settings!$B$2),Settings!$B$2=INT(Settings!$B$2),Settings!$B$2&gt;=1,Settings!$B$2&lt;=2958465),FALSE)),AND(H48&lt;&gt;"",NOT(IFERROR(AND(ISNUMBER(H48),H48=INT(H48),H48&gt;=1,H48&lt;=2958465),FALSE)))),"Review inputs",IF(D48&lt;Settings!$B$2,"Expired",IF(G48&lt;=Settings!$B$2,"Action due","Future"))))</f>
        <v/>
      </c>
      <c r="L48" s="2">
        <f>IF(A48="","",IF(K48="Review inputs","Resolve missing inputs",IF(H48="","Schedule refresher",IF(H48&gt;D48,"Plan after expiration",IF(H48&lt;Settings!$B$2,"Confirm or reschedule","Planned")))))</f>
        <v/>
      </c>
      <c r="M48" s="11" t="n"/>
      <c r="O48">
        <f>""</f>
        <v/>
      </c>
    </row>
    <row r="49" ht="34" customHeight="1">
      <c r="A49" s="11" t="n"/>
      <c r="B49" s="11" t="n"/>
      <c r="C49" s="11" t="n"/>
      <c r="D49" s="12" t="n"/>
      <c r="E49" s="13" t="n"/>
      <c r="F49" s="15">
        <f>IF(A49="","",IF(E49&lt;&gt;"",IF(IFERROR(AND(ISNUMBER(E49),E49=INT(E49),E49&gt;=0,E49&lt;=365),FALSE),E49,""),IF(OR(C49="",COUNTIF(Settings!$A$6:$A$10,C49)&lt;&gt;1),"",IFERROR(IF(AND(COUNTIFS(Settings!$A$6:$A$10,C49,Settings!$B$6:$B$10,"&lt;&gt;")=1,IFERROR(AND(ISNUMBER(VLOOKUP(C49,Settings!$A$6:$B$10,2,FALSE)),VLOOKUP(C49,Settings!$A$6:$B$10,2,FALSE)=INT(VLOOKUP(C49,Settings!$A$6:$B$10,2,FALSE)),VLOOKUP(C49,Settings!$A$6:$B$10,2,FALSE)&gt;=0,VLOOKUP(C49,Settings!$A$6:$B$10,2,FALSE)&lt;=365),FALSE)),VLOOKUP(C49,Settings!$A$6:$B$10,2,FALSE),""),""))))</f>
        <v/>
      </c>
      <c r="G49" s="16">
        <f>IF(OR(A49="",D49="",F49=""),"",IF(IFERROR(AND(IFERROR(AND(ISNUMBER(D49),D49=INT(D49),D49&gt;=1,D49&lt;=2958465),FALSE),ISNUMBER(F49),D49-F49&gt;=1),FALSE),D49-F49,""))</f>
        <v/>
      </c>
      <c r="H49" s="12" t="n"/>
      <c r="I49" s="11" t="n"/>
      <c r="J49" s="15">
        <f>IF(OR(A49="",D49=""),"",IF(AND(IFERROR(AND(ISNUMBER(D49),D49=INT(D49),D49&gt;=1,D49&lt;=2958465),FALSE),IFERROR(AND(ISNUMBER(Settings!$B$2),Settings!$B$2=INT(Settings!$B$2),Settings!$B$2&gt;=1,Settings!$B$2&lt;=2958465),FALSE)),D49-Settings!$B$2,""))</f>
        <v/>
      </c>
      <c r="K49" s="9">
        <f>IF(A49="","",IF(OR(B49="",C49="",D49="",F49="",G49="",I49="",COUNTIF(Settings!$A$6:$A$10,C49)&lt;&gt;1,NOT(IFERROR(AND(ISNUMBER(D49),D49=INT(D49),D49&gt;=1,D49&lt;=2958465),FALSE)),NOT(IFERROR(AND(ISNUMBER(Settings!$B$2),Settings!$B$2=INT(Settings!$B$2),Settings!$B$2&gt;=1,Settings!$B$2&lt;=2958465),FALSE)),AND(H49&lt;&gt;"",NOT(IFERROR(AND(ISNUMBER(H49),H49=INT(H49),H49&gt;=1,H49&lt;=2958465),FALSE)))),"Review inputs",IF(D49&lt;Settings!$B$2,"Expired",IF(G49&lt;=Settings!$B$2,"Action due","Future"))))</f>
        <v/>
      </c>
      <c r="L49" s="9">
        <f>IF(A49="","",IF(K49="Review inputs","Resolve missing inputs",IF(H49="","Schedule refresher",IF(H49&gt;D49,"Plan after expiration",IF(H49&lt;Settings!$B$2,"Confirm or reschedule","Planned")))))</f>
        <v/>
      </c>
      <c r="M49" s="11" t="n"/>
      <c r="O49">
        <f>""</f>
        <v/>
      </c>
    </row>
    <row r="50" ht="34" customHeight="1">
      <c r="A50" s="11" t="n"/>
      <c r="B50" s="11" t="n"/>
      <c r="C50" s="11" t="n"/>
      <c r="D50" s="12" t="n"/>
      <c r="E50" s="13" t="n"/>
      <c r="F50" s="14">
        <f>IF(A50="","",IF(E50&lt;&gt;"",IF(IFERROR(AND(ISNUMBER(E50),E50=INT(E50),E50&gt;=0,E50&lt;=365),FALSE),E50,""),IF(OR(C50="",COUNTIF(Settings!$A$6:$A$10,C50)&lt;&gt;1),"",IFERROR(IF(AND(COUNTIFS(Settings!$A$6:$A$10,C50,Settings!$B$6:$B$10,"&lt;&gt;")=1,IFERROR(AND(ISNUMBER(VLOOKUP(C50,Settings!$A$6:$B$10,2,FALSE)),VLOOKUP(C50,Settings!$A$6:$B$10,2,FALSE)=INT(VLOOKUP(C50,Settings!$A$6:$B$10,2,FALSE)),VLOOKUP(C50,Settings!$A$6:$B$10,2,FALSE)&gt;=0,VLOOKUP(C50,Settings!$A$6:$B$10,2,FALSE)&lt;=365),FALSE)),VLOOKUP(C50,Settings!$A$6:$B$10,2,FALSE),""),""))))</f>
        <v/>
      </c>
      <c r="G50" s="3">
        <f>IF(OR(A50="",D50="",F50=""),"",IF(IFERROR(AND(IFERROR(AND(ISNUMBER(D50),D50=INT(D50),D50&gt;=1,D50&lt;=2958465),FALSE),ISNUMBER(F50),D50-F50&gt;=1),FALSE),D50-F50,""))</f>
        <v/>
      </c>
      <c r="H50" s="12" t="n"/>
      <c r="I50" s="11" t="n"/>
      <c r="J50" s="14">
        <f>IF(OR(A50="",D50=""),"",IF(AND(IFERROR(AND(ISNUMBER(D50),D50=INT(D50),D50&gt;=1,D50&lt;=2958465),FALSE),IFERROR(AND(ISNUMBER(Settings!$B$2),Settings!$B$2=INT(Settings!$B$2),Settings!$B$2&gt;=1,Settings!$B$2&lt;=2958465),FALSE)),D50-Settings!$B$2,""))</f>
        <v/>
      </c>
      <c r="K50" s="2">
        <f>IF(A50="","",IF(OR(B50="",C50="",D50="",F50="",G50="",I50="",COUNTIF(Settings!$A$6:$A$10,C50)&lt;&gt;1,NOT(IFERROR(AND(ISNUMBER(D50),D50=INT(D50),D50&gt;=1,D50&lt;=2958465),FALSE)),NOT(IFERROR(AND(ISNUMBER(Settings!$B$2),Settings!$B$2=INT(Settings!$B$2),Settings!$B$2&gt;=1,Settings!$B$2&lt;=2958465),FALSE)),AND(H50&lt;&gt;"",NOT(IFERROR(AND(ISNUMBER(H50),H50=INT(H50),H50&gt;=1,H50&lt;=2958465),FALSE)))),"Review inputs",IF(D50&lt;Settings!$B$2,"Expired",IF(G50&lt;=Settings!$B$2,"Action due","Future"))))</f>
        <v/>
      </c>
      <c r="L50" s="2">
        <f>IF(A50="","",IF(K50="Review inputs","Resolve missing inputs",IF(H50="","Schedule refresher",IF(H50&gt;D50,"Plan after expiration",IF(H50&lt;Settings!$B$2,"Confirm or reschedule","Planned")))))</f>
        <v/>
      </c>
      <c r="M50" s="11" t="n"/>
      <c r="O50">
        <f>""</f>
        <v/>
      </c>
    </row>
    <row r="51" ht="34" customHeight="1">
      <c r="A51" s="11" t="n"/>
      <c r="B51" s="11" t="n"/>
      <c r="C51" s="11" t="n"/>
      <c r="D51" s="12" t="n"/>
      <c r="E51" s="13" t="n"/>
      <c r="F51" s="15">
        <f>IF(A51="","",IF(E51&lt;&gt;"",IF(IFERROR(AND(ISNUMBER(E51),E51=INT(E51),E51&gt;=0,E51&lt;=365),FALSE),E51,""),IF(OR(C51="",COUNTIF(Settings!$A$6:$A$10,C51)&lt;&gt;1),"",IFERROR(IF(AND(COUNTIFS(Settings!$A$6:$A$10,C51,Settings!$B$6:$B$10,"&lt;&gt;")=1,IFERROR(AND(ISNUMBER(VLOOKUP(C51,Settings!$A$6:$B$10,2,FALSE)),VLOOKUP(C51,Settings!$A$6:$B$10,2,FALSE)=INT(VLOOKUP(C51,Settings!$A$6:$B$10,2,FALSE)),VLOOKUP(C51,Settings!$A$6:$B$10,2,FALSE)&gt;=0,VLOOKUP(C51,Settings!$A$6:$B$10,2,FALSE)&lt;=365),FALSE)),VLOOKUP(C51,Settings!$A$6:$B$10,2,FALSE),""),""))))</f>
        <v/>
      </c>
      <c r="G51" s="16">
        <f>IF(OR(A51="",D51="",F51=""),"",IF(IFERROR(AND(IFERROR(AND(ISNUMBER(D51),D51=INT(D51),D51&gt;=1,D51&lt;=2958465),FALSE),ISNUMBER(F51),D51-F51&gt;=1),FALSE),D51-F51,""))</f>
        <v/>
      </c>
      <c r="H51" s="12" t="n"/>
      <c r="I51" s="11" t="n"/>
      <c r="J51" s="15">
        <f>IF(OR(A51="",D51=""),"",IF(AND(IFERROR(AND(ISNUMBER(D51),D51=INT(D51),D51&gt;=1,D51&lt;=2958465),FALSE),IFERROR(AND(ISNUMBER(Settings!$B$2),Settings!$B$2=INT(Settings!$B$2),Settings!$B$2&gt;=1,Settings!$B$2&lt;=2958465),FALSE)),D51-Settings!$B$2,""))</f>
        <v/>
      </c>
      <c r="K51" s="9">
        <f>IF(A51="","",IF(OR(B51="",C51="",D51="",F51="",G51="",I51="",COUNTIF(Settings!$A$6:$A$10,C51)&lt;&gt;1,NOT(IFERROR(AND(ISNUMBER(D51),D51=INT(D51),D51&gt;=1,D51&lt;=2958465),FALSE)),NOT(IFERROR(AND(ISNUMBER(Settings!$B$2),Settings!$B$2=INT(Settings!$B$2),Settings!$B$2&gt;=1,Settings!$B$2&lt;=2958465),FALSE)),AND(H51&lt;&gt;"",NOT(IFERROR(AND(ISNUMBER(H51),H51=INT(H51),H51&gt;=1,H51&lt;=2958465),FALSE)))),"Review inputs",IF(D51&lt;Settings!$B$2,"Expired",IF(G51&lt;=Settings!$B$2,"Action due","Future"))))</f>
        <v/>
      </c>
      <c r="L51" s="9">
        <f>IF(A51="","",IF(K51="Review inputs","Resolve missing inputs",IF(H51="","Schedule refresher",IF(H51&gt;D51,"Plan after expiration",IF(H51&lt;Settings!$B$2,"Confirm or reschedule","Planned")))))</f>
        <v/>
      </c>
      <c r="M51" s="11" t="n"/>
      <c r="O51">
        <f>""</f>
        <v/>
      </c>
    </row>
    <row r="52" ht="34" customHeight="1">
      <c r="A52" s="11" t="n"/>
      <c r="B52" s="11" t="n"/>
      <c r="C52" s="11" t="n"/>
      <c r="D52" s="12" t="n"/>
      <c r="E52" s="13" t="n"/>
      <c r="F52" s="14">
        <f>IF(A52="","",IF(E52&lt;&gt;"",IF(IFERROR(AND(ISNUMBER(E52),E52=INT(E52),E52&gt;=0,E52&lt;=365),FALSE),E52,""),IF(OR(C52="",COUNTIF(Settings!$A$6:$A$10,C52)&lt;&gt;1),"",IFERROR(IF(AND(COUNTIFS(Settings!$A$6:$A$10,C52,Settings!$B$6:$B$10,"&lt;&gt;")=1,IFERROR(AND(ISNUMBER(VLOOKUP(C52,Settings!$A$6:$B$10,2,FALSE)),VLOOKUP(C52,Settings!$A$6:$B$10,2,FALSE)=INT(VLOOKUP(C52,Settings!$A$6:$B$10,2,FALSE)),VLOOKUP(C52,Settings!$A$6:$B$10,2,FALSE)&gt;=0,VLOOKUP(C52,Settings!$A$6:$B$10,2,FALSE)&lt;=365),FALSE)),VLOOKUP(C52,Settings!$A$6:$B$10,2,FALSE),""),""))))</f>
        <v/>
      </c>
      <c r="G52" s="3">
        <f>IF(OR(A52="",D52="",F52=""),"",IF(IFERROR(AND(IFERROR(AND(ISNUMBER(D52),D52=INT(D52),D52&gt;=1,D52&lt;=2958465),FALSE),ISNUMBER(F52),D52-F52&gt;=1),FALSE),D52-F52,""))</f>
        <v/>
      </c>
      <c r="H52" s="12" t="n"/>
      <c r="I52" s="11" t="n"/>
      <c r="J52" s="14">
        <f>IF(OR(A52="",D52=""),"",IF(AND(IFERROR(AND(ISNUMBER(D52),D52=INT(D52),D52&gt;=1,D52&lt;=2958465),FALSE),IFERROR(AND(ISNUMBER(Settings!$B$2),Settings!$B$2=INT(Settings!$B$2),Settings!$B$2&gt;=1,Settings!$B$2&lt;=2958465),FALSE)),D52-Settings!$B$2,""))</f>
        <v/>
      </c>
      <c r="K52" s="2">
        <f>IF(A52="","",IF(OR(B52="",C52="",D52="",F52="",G52="",I52="",COUNTIF(Settings!$A$6:$A$10,C52)&lt;&gt;1,NOT(IFERROR(AND(ISNUMBER(D52),D52=INT(D52),D52&gt;=1,D52&lt;=2958465),FALSE)),NOT(IFERROR(AND(ISNUMBER(Settings!$B$2),Settings!$B$2=INT(Settings!$B$2),Settings!$B$2&gt;=1,Settings!$B$2&lt;=2958465),FALSE)),AND(H52&lt;&gt;"",NOT(IFERROR(AND(ISNUMBER(H52),H52=INT(H52),H52&gt;=1,H52&lt;=2958465),FALSE)))),"Review inputs",IF(D52&lt;Settings!$B$2,"Expired",IF(G52&lt;=Settings!$B$2,"Action due","Future"))))</f>
        <v/>
      </c>
      <c r="L52" s="2">
        <f>IF(A52="","",IF(K52="Review inputs","Resolve missing inputs",IF(H52="","Schedule refresher",IF(H52&gt;D52,"Plan after expiration",IF(H52&lt;Settings!$B$2,"Confirm or reschedule","Planned")))))</f>
        <v/>
      </c>
      <c r="M52" s="11" t="n"/>
      <c r="O52">
        <f>""</f>
        <v/>
      </c>
    </row>
    <row r="53" ht="34" customHeight="1">
      <c r="A53" s="11" t="n"/>
      <c r="B53" s="11" t="n"/>
      <c r="C53" s="11" t="n"/>
      <c r="D53" s="12" t="n"/>
      <c r="E53" s="13" t="n"/>
      <c r="F53" s="15">
        <f>IF(A53="","",IF(E53&lt;&gt;"",IF(IFERROR(AND(ISNUMBER(E53),E53=INT(E53),E53&gt;=0,E53&lt;=365),FALSE),E53,""),IF(OR(C53="",COUNTIF(Settings!$A$6:$A$10,C53)&lt;&gt;1),"",IFERROR(IF(AND(COUNTIFS(Settings!$A$6:$A$10,C53,Settings!$B$6:$B$10,"&lt;&gt;")=1,IFERROR(AND(ISNUMBER(VLOOKUP(C53,Settings!$A$6:$B$10,2,FALSE)),VLOOKUP(C53,Settings!$A$6:$B$10,2,FALSE)=INT(VLOOKUP(C53,Settings!$A$6:$B$10,2,FALSE)),VLOOKUP(C53,Settings!$A$6:$B$10,2,FALSE)&gt;=0,VLOOKUP(C53,Settings!$A$6:$B$10,2,FALSE)&lt;=365),FALSE)),VLOOKUP(C53,Settings!$A$6:$B$10,2,FALSE),""),""))))</f>
        <v/>
      </c>
      <c r="G53" s="16">
        <f>IF(OR(A53="",D53="",F53=""),"",IF(IFERROR(AND(IFERROR(AND(ISNUMBER(D53),D53=INT(D53),D53&gt;=1,D53&lt;=2958465),FALSE),ISNUMBER(F53),D53-F53&gt;=1),FALSE),D53-F53,""))</f>
        <v/>
      </c>
      <c r="H53" s="12" t="n"/>
      <c r="I53" s="11" t="n"/>
      <c r="J53" s="15">
        <f>IF(OR(A53="",D53=""),"",IF(AND(IFERROR(AND(ISNUMBER(D53),D53=INT(D53),D53&gt;=1,D53&lt;=2958465),FALSE),IFERROR(AND(ISNUMBER(Settings!$B$2),Settings!$B$2=INT(Settings!$B$2),Settings!$B$2&gt;=1,Settings!$B$2&lt;=2958465),FALSE)),D53-Settings!$B$2,""))</f>
        <v/>
      </c>
      <c r="K53" s="9">
        <f>IF(A53="","",IF(OR(B53="",C53="",D53="",F53="",G53="",I53="",COUNTIF(Settings!$A$6:$A$10,C53)&lt;&gt;1,NOT(IFERROR(AND(ISNUMBER(D53),D53=INT(D53),D53&gt;=1,D53&lt;=2958465),FALSE)),NOT(IFERROR(AND(ISNUMBER(Settings!$B$2),Settings!$B$2=INT(Settings!$B$2),Settings!$B$2&gt;=1,Settings!$B$2&lt;=2958465),FALSE)),AND(H53&lt;&gt;"",NOT(IFERROR(AND(ISNUMBER(H53),H53=INT(H53),H53&gt;=1,H53&lt;=2958465),FALSE)))),"Review inputs",IF(D53&lt;Settings!$B$2,"Expired",IF(G53&lt;=Settings!$B$2,"Action due","Future"))))</f>
        <v/>
      </c>
      <c r="L53" s="9">
        <f>IF(A53="","",IF(K53="Review inputs","Resolve missing inputs",IF(H53="","Schedule refresher",IF(H53&gt;D53,"Plan after expiration",IF(H53&lt;Settings!$B$2,"Confirm or reschedule","Planned")))))</f>
        <v/>
      </c>
      <c r="M53" s="11" t="n"/>
      <c r="O53">
        <f>""</f>
        <v/>
      </c>
    </row>
    <row r="54" ht="34" customHeight="1">
      <c r="A54" s="11" t="n"/>
      <c r="B54" s="11" t="n"/>
      <c r="C54" s="11" t="n"/>
      <c r="D54" s="12" t="n"/>
      <c r="E54" s="13" t="n"/>
      <c r="F54" s="14">
        <f>IF(A54="","",IF(E54&lt;&gt;"",IF(IFERROR(AND(ISNUMBER(E54),E54=INT(E54),E54&gt;=0,E54&lt;=365),FALSE),E54,""),IF(OR(C54="",COUNTIF(Settings!$A$6:$A$10,C54)&lt;&gt;1),"",IFERROR(IF(AND(COUNTIFS(Settings!$A$6:$A$10,C54,Settings!$B$6:$B$10,"&lt;&gt;")=1,IFERROR(AND(ISNUMBER(VLOOKUP(C54,Settings!$A$6:$B$10,2,FALSE)),VLOOKUP(C54,Settings!$A$6:$B$10,2,FALSE)=INT(VLOOKUP(C54,Settings!$A$6:$B$10,2,FALSE)),VLOOKUP(C54,Settings!$A$6:$B$10,2,FALSE)&gt;=0,VLOOKUP(C54,Settings!$A$6:$B$10,2,FALSE)&lt;=365),FALSE)),VLOOKUP(C54,Settings!$A$6:$B$10,2,FALSE),""),""))))</f>
        <v/>
      </c>
      <c r="G54" s="3">
        <f>IF(OR(A54="",D54="",F54=""),"",IF(IFERROR(AND(IFERROR(AND(ISNUMBER(D54),D54=INT(D54),D54&gt;=1,D54&lt;=2958465),FALSE),ISNUMBER(F54),D54-F54&gt;=1),FALSE),D54-F54,""))</f>
        <v/>
      </c>
      <c r="H54" s="12" t="n"/>
      <c r="I54" s="11" t="n"/>
      <c r="J54" s="14">
        <f>IF(OR(A54="",D54=""),"",IF(AND(IFERROR(AND(ISNUMBER(D54),D54=INT(D54),D54&gt;=1,D54&lt;=2958465),FALSE),IFERROR(AND(ISNUMBER(Settings!$B$2),Settings!$B$2=INT(Settings!$B$2),Settings!$B$2&gt;=1,Settings!$B$2&lt;=2958465),FALSE)),D54-Settings!$B$2,""))</f>
        <v/>
      </c>
      <c r="K54" s="2">
        <f>IF(A54="","",IF(OR(B54="",C54="",D54="",F54="",G54="",I54="",COUNTIF(Settings!$A$6:$A$10,C54)&lt;&gt;1,NOT(IFERROR(AND(ISNUMBER(D54),D54=INT(D54),D54&gt;=1,D54&lt;=2958465),FALSE)),NOT(IFERROR(AND(ISNUMBER(Settings!$B$2),Settings!$B$2=INT(Settings!$B$2),Settings!$B$2&gt;=1,Settings!$B$2&lt;=2958465),FALSE)),AND(H54&lt;&gt;"",NOT(IFERROR(AND(ISNUMBER(H54),H54=INT(H54),H54&gt;=1,H54&lt;=2958465),FALSE)))),"Review inputs",IF(D54&lt;Settings!$B$2,"Expired",IF(G54&lt;=Settings!$B$2,"Action due","Future"))))</f>
        <v/>
      </c>
      <c r="L54" s="2">
        <f>IF(A54="","",IF(K54="Review inputs","Resolve missing inputs",IF(H54="","Schedule refresher",IF(H54&gt;D54,"Plan after expiration",IF(H54&lt;Settings!$B$2,"Confirm or reschedule","Planned")))))</f>
        <v/>
      </c>
      <c r="M54" s="11" t="n"/>
      <c r="O54">
        <f>""</f>
        <v/>
      </c>
    </row>
    <row r="55" ht="34" customHeight="1">
      <c r="A55" s="11" t="n"/>
      <c r="B55" s="11" t="n"/>
      <c r="C55" s="11" t="n"/>
      <c r="D55" s="12" t="n"/>
      <c r="E55" s="13" t="n"/>
      <c r="F55" s="15">
        <f>IF(A55="","",IF(E55&lt;&gt;"",IF(IFERROR(AND(ISNUMBER(E55),E55=INT(E55),E55&gt;=0,E55&lt;=365),FALSE),E55,""),IF(OR(C55="",COUNTIF(Settings!$A$6:$A$10,C55)&lt;&gt;1),"",IFERROR(IF(AND(COUNTIFS(Settings!$A$6:$A$10,C55,Settings!$B$6:$B$10,"&lt;&gt;")=1,IFERROR(AND(ISNUMBER(VLOOKUP(C55,Settings!$A$6:$B$10,2,FALSE)),VLOOKUP(C55,Settings!$A$6:$B$10,2,FALSE)=INT(VLOOKUP(C55,Settings!$A$6:$B$10,2,FALSE)),VLOOKUP(C55,Settings!$A$6:$B$10,2,FALSE)&gt;=0,VLOOKUP(C55,Settings!$A$6:$B$10,2,FALSE)&lt;=365),FALSE)),VLOOKUP(C55,Settings!$A$6:$B$10,2,FALSE),""),""))))</f>
        <v/>
      </c>
      <c r="G55" s="16">
        <f>IF(OR(A55="",D55="",F55=""),"",IF(IFERROR(AND(IFERROR(AND(ISNUMBER(D55),D55=INT(D55),D55&gt;=1,D55&lt;=2958465),FALSE),ISNUMBER(F55),D55-F55&gt;=1),FALSE),D55-F55,""))</f>
        <v/>
      </c>
      <c r="H55" s="12" t="n"/>
      <c r="I55" s="11" t="n"/>
      <c r="J55" s="15">
        <f>IF(OR(A55="",D55=""),"",IF(AND(IFERROR(AND(ISNUMBER(D55),D55=INT(D55),D55&gt;=1,D55&lt;=2958465),FALSE),IFERROR(AND(ISNUMBER(Settings!$B$2),Settings!$B$2=INT(Settings!$B$2),Settings!$B$2&gt;=1,Settings!$B$2&lt;=2958465),FALSE)),D55-Settings!$B$2,""))</f>
        <v/>
      </c>
      <c r="K55" s="9">
        <f>IF(A55="","",IF(OR(B55="",C55="",D55="",F55="",G55="",I55="",COUNTIF(Settings!$A$6:$A$10,C55)&lt;&gt;1,NOT(IFERROR(AND(ISNUMBER(D55),D55=INT(D55),D55&gt;=1,D55&lt;=2958465),FALSE)),NOT(IFERROR(AND(ISNUMBER(Settings!$B$2),Settings!$B$2=INT(Settings!$B$2),Settings!$B$2&gt;=1,Settings!$B$2&lt;=2958465),FALSE)),AND(H55&lt;&gt;"",NOT(IFERROR(AND(ISNUMBER(H55),H55=INT(H55),H55&gt;=1,H55&lt;=2958465),FALSE)))),"Review inputs",IF(D55&lt;Settings!$B$2,"Expired",IF(G55&lt;=Settings!$B$2,"Action due","Future"))))</f>
        <v/>
      </c>
      <c r="L55" s="9">
        <f>IF(A55="","",IF(K55="Review inputs","Resolve missing inputs",IF(H55="","Schedule refresher",IF(H55&gt;D55,"Plan after expiration",IF(H55&lt;Settings!$B$2,"Confirm or reschedule","Planned")))))</f>
        <v/>
      </c>
      <c r="M55" s="11" t="n"/>
      <c r="O55">
        <f>""</f>
        <v/>
      </c>
    </row>
    <row r="56" ht="34" customHeight="1">
      <c r="A56" s="11" t="n"/>
      <c r="B56" s="11" t="n"/>
      <c r="C56" s="11" t="n"/>
      <c r="D56" s="12" t="n"/>
      <c r="E56" s="13" t="n"/>
      <c r="F56" s="14">
        <f>IF(A56="","",IF(E56&lt;&gt;"",IF(IFERROR(AND(ISNUMBER(E56),E56=INT(E56),E56&gt;=0,E56&lt;=365),FALSE),E56,""),IF(OR(C56="",COUNTIF(Settings!$A$6:$A$10,C56)&lt;&gt;1),"",IFERROR(IF(AND(COUNTIFS(Settings!$A$6:$A$10,C56,Settings!$B$6:$B$10,"&lt;&gt;")=1,IFERROR(AND(ISNUMBER(VLOOKUP(C56,Settings!$A$6:$B$10,2,FALSE)),VLOOKUP(C56,Settings!$A$6:$B$10,2,FALSE)=INT(VLOOKUP(C56,Settings!$A$6:$B$10,2,FALSE)),VLOOKUP(C56,Settings!$A$6:$B$10,2,FALSE)&gt;=0,VLOOKUP(C56,Settings!$A$6:$B$10,2,FALSE)&lt;=365),FALSE)),VLOOKUP(C56,Settings!$A$6:$B$10,2,FALSE),""),""))))</f>
        <v/>
      </c>
      <c r="G56" s="3">
        <f>IF(OR(A56="",D56="",F56=""),"",IF(IFERROR(AND(IFERROR(AND(ISNUMBER(D56),D56=INT(D56),D56&gt;=1,D56&lt;=2958465),FALSE),ISNUMBER(F56),D56-F56&gt;=1),FALSE),D56-F56,""))</f>
        <v/>
      </c>
      <c r="H56" s="12" t="n"/>
      <c r="I56" s="11" t="n"/>
      <c r="J56" s="14">
        <f>IF(OR(A56="",D56=""),"",IF(AND(IFERROR(AND(ISNUMBER(D56),D56=INT(D56),D56&gt;=1,D56&lt;=2958465),FALSE),IFERROR(AND(ISNUMBER(Settings!$B$2),Settings!$B$2=INT(Settings!$B$2),Settings!$B$2&gt;=1,Settings!$B$2&lt;=2958465),FALSE)),D56-Settings!$B$2,""))</f>
        <v/>
      </c>
      <c r="K56" s="2">
        <f>IF(A56="","",IF(OR(B56="",C56="",D56="",F56="",G56="",I56="",COUNTIF(Settings!$A$6:$A$10,C56)&lt;&gt;1,NOT(IFERROR(AND(ISNUMBER(D56),D56=INT(D56),D56&gt;=1,D56&lt;=2958465),FALSE)),NOT(IFERROR(AND(ISNUMBER(Settings!$B$2),Settings!$B$2=INT(Settings!$B$2),Settings!$B$2&gt;=1,Settings!$B$2&lt;=2958465),FALSE)),AND(H56&lt;&gt;"",NOT(IFERROR(AND(ISNUMBER(H56),H56=INT(H56),H56&gt;=1,H56&lt;=2958465),FALSE)))),"Review inputs",IF(D56&lt;Settings!$B$2,"Expired",IF(G56&lt;=Settings!$B$2,"Action due","Future"))))</f>
        <v/>
      </c>
      <c r="L56" s="2">
        <f>IF(A56="","",IF(K56="Review inputs","Resolve missing inputs",IF(H56="","Schedule refresher",IF(H56&gt;D56,"Plan after expiration",IF(H56&lt;Settings!$B$2,"Confirm or reschedule","Planned")))))</f>
        <v/>
      </c>
      <c r="M56" s="11" t="n"/>
      <c r="O56">
        <f>""</f>
        <v/>
      </c>
    </row>
    <row r="57" ht="34" customHeight="1">
      <c r="A57" s="11" t="n"/>
      <c r="B57" s="11" t="n"/>
      <c r="C57" s="11" t="n"/>
      <c r="D57" s="12" t="n"/>
      <c r="E57" s="13" t="n"/>
      <c r="F57" s="15">
        <f>IF(A57="","",IF(E57&lt;&gt;"",IF(IFERROR(AND(ISNUMBER(E57),E57=INT(E57),E57&gt;=0,E57&lt;=365),FALSE),E57,""),IF(OR(C57="",COUNTIF(Settings!$A$6:$A$10,C57)&lt;&gt;1),"",IFERROR(IF(AND(COUNTIFS(Settings!$A$6:$A$10,C57,Settings!$B$6:$B$10,"&lt;&gt;")=1,IFERROR(AND(ISNUMBER(VLOOKUP(C57,Settings!$A$6:$B$10,2,FALSE)),VLOOKUP(C57,Settings!$A$6:$B$10,2,FALSE)=INT(VLOOKUP(C57,Settings!$A$6:$B$10,2,FALSE)),VLOOKUP(C57,Settings!$A$6:$B$10,2,FALSE)&gt;=0,VLOOKUP(C57,Settings!$A$6:$B$10,2,FALSE)&lt;=365),FALSE)),VLOOKUP(C57,Settings!$A$6:$B$10,2,FALSE),""),""))))</f>
        <v/>
      </c>
      <c r="G57" s="16">
        <f>IF(OR(A57="",D57="",F57=""),"",IF(IFERROR(AND(IFERROR(AND(ISNUMBER(D57),D57=INT(D57),D57&gt;=1,D57&lt;=2958465),FALSE),ISNUMBER(F57),D57-F57&gt;=1),FALSE),D57-F57,""))</f>
        <v/>
      </c>
      <c r="H57" s="12" t="n"/>
      <c r="I57" s="11" t="n"/>
      <c r="J57" s="15">
        <f>IF(OR(A57="",D57=""),"",IF(AND(IFERROR(AND(ISNUMBER(D57),D57=INT(D57),D57&gt;=1,D57&lt;=2958465),FALSE),IFERROR(AND(ISNUMBER(Settings!$B$2),Settings!$B$2=INT(Settings!$B$2),Settings!$B$2&gt;=1,Settings!$B$2&lt;=2958465),FALSE)),D57-Settings!$B$2,""))</f>
        <v/>
      </c>
      <c r="K57" s="9">
        <f>IF(A57="","",IF(OR(B57="",C57="",D57="",F57="",G57="",I57="",COUNTIF(Settings!$A$6:$A$10,C57)&lt;&gt;1,NOT(IFERROR(AND(ISNUMBER(D57),D57=INT(D57),D57&gt;=1,D57&lt;=2958465),FALSE)),NOT(IFERROR(AND(ISNUMBER(Settings!$B$2),Settings!$B$2=INT(Settings!$B$2),Settings!$B$2&gt;=1,Settings!$B$2&lt;=2958465),FALSE)),AND(H57&lt;&gt;"",NOT(IFERROR(AND(ISNUMBER(H57),H57=INT(H57),H57&gt;=1,H57&lt;=2958465),FALSE)))),"Review inputs",IF(D57&lt;Settings!$B$2,"Expired",IF(G57&lt;=Settings!$B$2,"Action due","Future"))))</f>
        <v/>
      </c>
      <c r="L57" s="9">
        <f>IF(A57="","",IF(K57="Review inputs","Resolve missing inputs",IF(H57="","Schedule refresher",IF(H57&gt;D57,"Plan after expiration",IF(H57&lt;Settings!$B$2,"Confirm or reschedule","Planned")))))</f>
        <v/>
      </c>
      <c r="M57" s="11" t="n"/>
      <c r="O57">
        <f>""</f>
        <v/>
      </c>
    </row>
    <row r="58" ht="34" customHeight="1">
      <c r="A58" s="11" t="n"/>
      <c r="B58" s="11" t="n"/>
      <c r="C58" s="11" t="n"/>
      <c r="D58" s="12" t="n"/>
      <c r="E58" s="13" t="n"/>
      <c r="F58" s="14">
        <f>IF(A58="","",IF(E58&lt;&gt;"",IF(IFERROR(AND(ISNUMBER(E58),E58=INT(E58),E58&gt;=0,E58&lt;=365),FALSE),E58,""),IF(OR(C58="",COUNTIF(Settings!$A$6:$A$10,C58)&lt;&gt;1),"",IFERROR(IF(AND(COUNTIFS(Settings!$A$6:$A$10,C58,Settings!$B$6:$B$10,"&lt;&gt;")=1,IFERROR(AND(ISNUMBER(VLOOKUP(C58,Settings!$A$6:$B$10,2,FALSE)),VLOOKUP(C58,Settings!$A$6:$B$10,2,FALSE)=INT(VLOOKUP(C58,Settings!$A$6:$B$10,2,FALSE)),VLOOKUP(C58,Settings!$A$6:$B$10,2,FALSE)&gt;=0,VLOOKUP(C58,Settings!$A$6:$B$10,2,FALSE)&lt;=365),FALSE)),VLOOKUP(C58,Settings!$A$6:$B$10,2,FALSE),""),""))))</f>
        <v/>
      </c>
      <c r="G58" s="3">
        <f>IF(OR(A58="",D58="",F58=""),"",IF(IFERROR(AND(IFERROR(AND(ISNUMBER(D58),D58=INT(D58),D58&gt;=1,D58&lt;=2958465),FALSE),ISNUMBER(F58),D58-F58&gt;=1),FALSE),D58-F58,""))</f>
        <v/>
      </c>
      <c r="H58" s="12" t="n"/>
      <c r="I58" s="11" t="n"/>
      <c r="J58" s="14">
        <f>IF(OR(A58="",D58=""),"",IF(AND(IFERROR(AND(ISNUMBER(D58),D58=INT(D58),D58&gt;=1,D58&lt;=2958465),FALSE),IFERROR(AND(ISNUMBER(Settings!$B$2),Settings!$B$2=INT(Settings!$B$2),Settings!$B$2&gt;=1,Settings!$B$2&lt;=2958465),FALSE)),D58-Settings!$B$2,""))</f>
        <v/>
      </c>
      <c r="K58" s="2">
        <f>IF(A58="","",IF(OR(B58="",C58="",D58="",F58="",G58="",I58="",COUNTIF(Settings!$A$6:$A$10,C58)&lt;&gt;1,NOT(IFERROR(AND(ISNUMBER(D58),D58=INT(D58),D58&gt;=1,D58&lt;=2958465),FALSE)),NOT(IFERROR(AND(ISNUMBER(Settings!$B$2),Settings!$B$2=INT(Settings!$B$2),Settings!$B$2&gt;=1,Settings!$B$2&lt;=2958465),FALSE)),AND(H58&lt;&gt;"",NOT(IFERROR(AND(ISNUMBER(H58),H58=INT(H58),H58&gt;=1,H58&lt;=2958465),FALSE)))),"Review inputs",IF(D58&lt;Settings!$B$2,"Expired",IF(G58&lt;=Settings!$B$2,"Action due","Future"))))</f>
        <v/>
      </c>
      <c r="L58" s="2">
        <f>IF(A58="","",IF(K58="Review inputs","Resolve missing inputs",IF(H58="","Schedule refresher",IF(H58&gt;D58,"Plan after expiration",IF(H58&lt;Settings!$B$2,"Confirm or reschedule","Planned")))))</f>
        <v/>
      </c>
      <c r="M58" s="11" t="n"/>
      <c r="O58">
        <f>""</f>
        <v/>
      </c>
    </row>
    <row r="59" ht="34" customHeight="1">
      <c r="A59" s="11" t="n"/>
      <c r="B59" s="11" t="n"/>
      <c r="C59" s="11" t="n"/>
      <c r="D59" s="12" t="n"/>
      <c r="E59" s="13" t="n"/>
      <c r="F59" s="15">
        <f>IF(A59="","",IF(E59&lt;&gt;"",IF(IFERROR(AND(ISNUMBER(E59),E59=INT(E59),E59&gt;=0,E59&lt;=365),FALSE),E59,""),IF(OR(C59="",COUNTIF(Settings!$A$6:$A$10,C59)&lt;&gt;1),"",IFERROR(IF(AND(COUNTIFS(Settings!$A$6:$A$10,C59,Settings!$B$6:$B$10,"&lt;&gt;")=1,IFERROR(AND(ISNUMBER(VLOOKUP(C59,Settings!$A$6:$B$10,2,FALSE)),VLOOKUP(C59,Settings!$A$6:$B$10,2,FALSE)=INT(VLOOKUP(C59,Settings!$A$6:$B$10,2,FALSE)),VLOOKUP(C59,Settings!$A$6:$B$10,2,FALSE)&gt;=0,VLOOKUP(C59,Settings!$A$6:$B$10,2,FALSE)&lt;=365),FALSE)),VLOOKUP(C59,Settings!$A$6:$B$10,2,FALSE),""),""))))</f>
        <v/>
      </c>
      <c r="G59" s="16">
        <f>IF(OR(A59="",D59="",F59=""),"",IF(IFERROR(AND(IFERROR(AND(ISNUMBER(D59),D59=INT(D59),D59&gt;=1,D59&lt;=2958465),FALSE),ISNUMBER(F59),D59-F59&gt;=1),FALSE),D59-F59,""))</f>
        <v/>
      </c>
      <c r="H59" s="12" t="n"/>
      <c r="I59" s="11" t="n"/>
      <c r="J59" s="15">
        <f>IF(OR(A59="",D59=""),"",IF(AND(IFERROR(AND(ISNUMBER(D59),D59=INT(D59),D59&gt;=1,D59&lt;=2958465),FALSE),IFERROR(AND(ISNUMBER(Settings!$B$2),Settings!$B$2=INT(Settings!$B$2),Settings!$B$2&gt;=1,Settings!$B$2&lt;=2958465),FALSE)),D59-Settings!$B$2,""))</f>
        <v/>
      </c>
      <c r="K59" s="9">
        <f>IF(A59="","",IF(OR(B59="",C59="",D59="",F59="",G59="",I59="",COUNTIF(Settings!$A$6:$A$10,C59)&lt;&gt;1,NOT(IFERROR(AND(ISNUMBER(D59),D59=INT(D59),D59&gt;=1,D59&lt;=2958465),FALSE)),NOT(IFERROR(AND(ISNUMBER(Settings!$B$2),Settings!$B$2=INT(Settings!$B$2),Settings!$B$2&gt;=1,Settings!$B$2&lt;=2958465),FALSE)),AND(H59&lt;&gt;"",NOT(IFERROR(AND(ISNUMBER(H59),H59=INT(H59),H59&gt;=1,H59&lt;=2958465),FALSE)))),"Review inputs",IF(D59&lt;Settings!$B$2,"Expired",IF(G59&lt;=Settings!$B$2,"Action due","Future"))))</f>
        <v/>
      </c>
      <c r="L59" s="9">
        <f>IF(A59="","",IF(K59="Review inputs","Resolve missing inputs",IF(H59="","Schedule refresher",IF(H59&gt;D59,"Plan after expiration",IF(H59&lt;Settings!$B$2,"Confirm or reschedule","Planned")))))</f>
        <v/>
      </c>
      <c r="M59" s="11" t="n"/>
      <c r="O59">
        <f>""</f>
        <v/>
      </c>
    </row>
    <row r="60" ht="34" customHeight="1">
      <c r="A60" s="11" t="n"/>
      <c r="B60" s="11" t="n"/>
      <c r="C60" s="11" t="n"/>
      <c r="D60" s="12" t="n"/>
      <c r="E60" s="13" t="n"/>
      <c r="F60" s="14">
        <f>IF(A60="","",IF(E60&lt;&gt;"",IF(IFERROR(AND(ISNUMBER(E60),E60=INT(E60),E60&gt;=0,E60&lt;=365),FALSE),E60,""),IF(OR(C60="",COUNTIF(Settings!$A$6:$A$10,C60)&lt;&gt;1),"",IFERROR(IF(AND(COUNTIFS(Settings!$A$6:$A$10,C60,Settings!$B$6:$B$10,"&lt;&gt;")=1,IFERROR(AND(ISNUMBER(VLOOKUP(C60,Settings!$A$6:$B$10,2,FALSE)),VLOOKUP(C60,Settings!$A$6:$B$10,2,FALSE)=INT(VLOOKUP(C60,Settings!$A$6:$B$10,2,FALSE)),VLOOKUP(C60,Settings!$A$6:$B$10,2,FALSE)&gt;=0,VLOOKUP(C60,Settings!$A$6:$B$10,2,FALSE)&lt;=365),FALSE)),VLOOKUP(C60,Settings!$A$6:$B$10,2,FALSE),""),""))))</f>
        <v/>
      </c>
      <c r="G60" s="3">
        <f>IF(OR(A60="",D60="",F60=""),"",IF(IFERROR(AND(IFERROR(AND(ISNUMBER(D60),D60=INT(D60),D60&gt;=1,D60&lt;=2958465),FALSE),ISNUMBER(F60),D60-F60&gt;=1),FALSE),D60-F60,""))</f>
        <v/>
      </c>
      <c r="H60" s="12" t="n"/>
      <c r="I60" s="11" t="n"/>
      <c r="J60" s="14">
        <f>IF(OR(A60="",D60=""),"",IF(AND(IFERROR(AND(ISNUMBER(D60),D60=INT(D60),D60&gt;=1,D60&lt;=2958465),FALSE),IFERROR(AND(ISNUMBER(Settings!$B$2),Settings!$B$2=INT(Settings!$B$2),Settings!$B$2&gt;=1,Settings!$B$2&lt;=2958465),FALSE)),D60-Settings!$B$2,""))</f>
        <v/>
      </c>
      <c r="K60" s="2">
        <f>IF(A60="","",IF(OR(B60="",C60="",D60="",F60="",G60="",I60="",COUNTIF(Settings!$A$6:$A$10,C60)&lt;&gt;1,NOT(IFERROR(AND(ISNUMBER(D60),D60=INT(D60),D60&gt;=1,D60&lt;=2958465),FALSE)),NOT(IFERROR(AND(ISNUMBER(Settings!$B$2),Settings!$B$2=INT(Settings!$B$2),Settings!$B$2&gt;=1,Settings!$B$2&lt;=2958465),FALSE)),AND(H60&lt;&gt;"",NOT(IFERROR(AND(ISNUMBER(H60),H60=INT(H60),H60&gt;=1,H60&lt;=2958465),FALSE)))),"Review inputs",IF(D60&lt;Settings!$B$2,"Expired",IF(G60&lt;=Settings!$B$2,"Action due","Future"))))</f>
        <v/>
      </c>
      <c r="L60" s="2">
        <f>IF(A60="","",IF(K60="Review inputs","Resolve missing inputs",IF(H60="","Schedule refresher",IF(H60&gt;D60,"Plan after expiration",IF(H60&lt;Settings!$B$2,"Confirm or reschedule","Planned")))))</f>
        <v/>
      </c>
      <c r="M60" s="11" t="n"/>
      <c r="O60">
        <f>""</f>
        <v/>
      </c>
    </row>
    <row r="61" ht="34" customHeight="1">
      <c r="A61" s="11" t="n"/>
      <c r="B61" s="11" t="n"/>
      <c r="C61" s="11" t="n"/>
      <c r="D61" s="12" t="n"/>
      <c r="E61" s="13" t="n"/>
      <c r="F61" s="15">
        <f>IF(A61="","",IF(E61&lt;&gt;"",IF(IFERROR(AND(ISNUMBER(E61),E61=INT(E61),E61&gt;=0,E61&lt;=365),FALSE),E61,""),IF(OR(C61="",COUNTIF(Settings!$A$6:$A$10,C61)&lt;&gt;1),"",IFERROR(IF(AND(COUNTIFS(Settings!$A$6:$A$10,C61,Settings!$B$6:$B$10,"&lt;&gt;")=1,IFERROR(AND(ISNUMBER(VLOOKUP(C61,Settings!$A$6:$B$10,2,FALSE)),VLOOKUP(C61,Settings!$A$6:$B$10,2,FALSE)=INT(VLOOKUP(C61,Settings!$A$6:$B$10,2,FALSE)),VLOOKUP(C61,Settings!$A$6:$B$10,2,FALSE)&gt;=0,VLOOKUP(C61,Settings!$A$6:$B$10,2,FALSE)&lt;=365),FALSE)),VLOOKUP(C61,Settings!$A$6:$B$10,2,FALSE),""),""))))</f>
        <v/>
      </c>
      <c r="G61" s="16">
        <f>IF(OR(A61="",D61="",F61=""),"",IF(IFERROR(AND(IFERROR(AND(ISNUMBER(D61),D61=INT(D61),D61&gt;=1,D61&lt;=2958465),FALSE),ISNUMBER(F61),D61-F61&gt;=1),FALSE),D61-F61,""))</f>
        <v/>
      </c>
      <c r="H61" s="12" t="n"/>
      <c r="I61" s="11" t="n"/>
      <c r="J61" s="15">
        <f>IF(OR(A61="",D61=""),"",IF(AND(IFERROR(AND(ISNUMBER(D61),D61=INT(D61),D61&gt;=1,D61&lt;=2958465),FALSE),IFERROR(AND(ISNUMBER(Settings!$B$2),Settings!$B$2=INT(Settings!$B$2),Settings!$B$2&gt;=1,Settings!$B$2&lt;=2958465),FALSE)),D61-Settings!$B$2,""))</f>
        <v/>
      </c>
      <c r="K61" s="9">
        <f>IF(A61="","",IF(OR(B61="",C61="",D61="",F61="",G61="",I61="",COUNTIF(Settings!$A$6:$A$10,C61)&lt;&gt;1,NOT(IFERROR(AND(ISNUMBER(D61),D61=INT(D61),D61&gt;=1,D61&lt;=2958465),FALSE)),NOT(IFERROR(AND(ISNUMBER(Settings!$B$2),Settings!$B$2=INT(Settings!$B$2),Settings!$B$2&gt;=1,Settings!$B$2&lt;=2958465),FALSE)),AND(H61&lt;&gt;"",NOT(IFERROR(AND(ISNUMBER(H61),H61=INT(H61),H61&gt;=1,H61&lt;=2958465),FALSE)))),"Review inputs",IF(D61&lt;Settings!$B$2,"Expired",IF(G61&lt;=Settings!$B$2,"Action due","Future"))))</f>
        <v/>
      </c>
      <c r="L61" s="9">
        <f>IF(A61="","",IF(K61="Review inputs","Resolve missing inputs",IF(H61="","Schedule refresher",IF(H61&gt;D61,"Plan after expiration",IF(H61&lt;Settings!$B$2,"Confirm or reschedule","Planned")))))</f>
        <v/>
      </c>
      <c r="M61" s="11" t="n"/>
      <c r="O61">
        <f>""</f>
        <v/>
      </c>
    </row>
    <row r="62" ht="34" customHeight="1">
      <c r="A62" s="11" t="n"/>
      <c r="B62" s="11" t="n"/>
      <c r="C62" s="11" t="n"/>
      <c r="D62" s="12" t="n"/>
      <c r="E62" s="13" t="n"/>
      <c r="F62" s="14">
        <f>IF(A62="","",IF(E62&lt;&gt;"",IF(IFERROR(AND(ISNUMBER(E62),E62=INT(E62),E62&gt;=0,E62&lt;=365),FALSE),E62,""),IF(OR(C62="",COUNTIF(Settings!$A$6:$A$10,C62)&lt;&gt;1),"",IFERROR(IF(AND(COUNTIFS(Settings!$A$6:$A$10,C62,Settings!$B$6:$B$10,"&lt;&gt;")=1,IFERROR(AND(ISNUMBER(VLOOKUP(C62,Settings!$A$6:$B$10,2,FALSE)),VLOOKUP(C62,Settings!$A$6:$B$10,2,FALSE)=INT(VLOOKUP(C62,Settings!$A$6:$B$10,2,FALSE)),VLOOKUP(C62,Settings!$A$6:$B$10,2,FALSE)&gt;=0,VLOOKUP(C62,Settings!$A$6:$B$10,2,FALSE)&lt;=365),FALSE)),VLOOKUP(C62,Settings!$A$6:$B$10,2,FALSE),""),""))))</f>
        <v/>
      </c>
      <c r="G62" s="3">
        <f>IF(OR(A62="",D62="",F62=""),"",IF(IFERROR(AND(IFERROR(AND(ISNUMBER(D62),D62=INT(D62),D62&gt;=1,D62&lt;=2958465),FALSE),ISNUMBER(F62),D62-F62&gt;=1),FALSE),D62-F62,""))</f>
        <v/>
      </c>
      <c r="H62" s="12" t="n"/>
      <c r="I62" s="11" t="n"/>
      <c r="J62" s="14">
        <f>IF(OR(A62="",D62=""),"",IF(AND(IFERROR(AND(ISNUMBER(D62),D62=INT(D62),D62&gt;=1,D62&lt;=2958465),FALSE),IFERROR(AND(ISNUMBER(Settings!$B$2),Settings!$B$2=INT(Settings!$B$2),Settings!$B$2&gt;=1,Settings!$B$2&lt;=2958465),FALSE)),D62-Settings!$B$2,""))</f>
        <v/>
      </c>
      <c r="K62" s="2">
        <f>IF(A62="","",IF(OR(B62="",C62="",D62="",F62="",G62="",I62="",COUNTIF(Settings!$A$6:$A$10,C62)&lt;&gt;1,NOT(IFERROR(AND(ISNUMBER(D62),D62=INT(D62),D62&gt;=1,D62&lt;=2958465),FALSE)),NOT(IFERROR(AND(ISNUMBER(Settings!$B$2),Settings!$B$2=INT(Settings!$B$2),Settings!$B$2&gt;=1,Settings!$B$2&lt;=2958465),FALSE)),AND(H62&lt;&gt;"",NOT(IFERROR(AND(ISNUMBER(H62),H62=INT(H62),H62&gt;=1,H62&lt;=2958465),FALSE)))),"Review inputs",IF(D62&lt;Settings!$B$2,"Expired",IF(G62&lt;=Settings!$B$2,"Action due","Future"))))</f>
        <v/>
      </c>
      <c r="L62" s="2">
        <f>IF(A62="","",IF(K62="Review inputs","Resolve missing inputs",IF(H62="","Schedule refresher",IF(H62&gt;D62,"Plan after expiration",IF(H62&lt;Settings!$B$2,"Confirm or reschedule","Planned")))))</f>
        <v/>
      </c>
      <c r="M62" s="11" t="n"/>
      <c r="O62">
        <f>""</f>
        <v/>
      </c>
    </row>
    <row r="63" ht="34" customHeight="1">
      <c r="A63" s="11" t="n"/>
      <c r="B63" s="11" t="n"/>
      <c r="C63" s="11" t="n"/>
      <c r="D63" s="12" t="n"/>
      <c r="E63" s="13" t="n"/>
      <c r="F63" s="15">
        <f>IF(A63="","",IF(E63&lt;&gt;"",IF(IFERROR(AND(ISNUMBER(E63),E63=INT(E63),E63&gt;=0,E63&lt;=365),FALSE),E63,""),IF(OR(C63="",COUNTIF(Settings!$A$6:$A$10,C63)&lt;&gt;1),"",IFERROR(IF(AND(COUNTIFS(Settings!$A$6:$A$10,C63,Settings!$B$6:$B$10,"&lt;&gt;")=1,IFERROR(AND(ISNUMBER(VLOOKUP(C63,Settings!$A$6:$B$10,2,FALSE)),VLOOKUP(C63,Settings!$A$6:$B$10,2,FALSE)=INT(VLOOKUP(C63,Settings!$A$6:$B$10,2,FALSE)),VLOOKUP(C63,Settings!$A$6:$B$10,2,FALSE)&gt;=0,VLOOKUP(C63,Settings!$A$6:$B$10,2,FALSE)&lt;=365),FALSE)),VLOOKUP(C63,Settings!$A$6:$B$10,2,FALSE),""),""))))</f>
        <v/>
      </c>
      <c r="G63" s="16">
        <f>IF(OR(A63="",D63="",F63=""),"",IF(IFERROR(AND(IFERROR(AND(ISNUMBER(D63),D63=INT(D63),D63&gt;=1,D63&lt;=2958465),FALSE),ISNUMBER(F63),D63-F63&gt;=1),FALSE),D63-F63,""))</f>
        <v/>
      </c>
      <c r="H63" s="12" t="n"/>
      <c r="I63" s="11" t="n"/>
      <c r="J63" s="15">
        <f>IF(OR(A63="",D63=""),"",IF(AND(IFERROR(AND(ISNUMBER(D63),D63=INT(D63),D63&gt;=1,D63&lt;=2958465),FALSE),IFERROR(AND(ISNUMBER(Settings!$B$2),Settings!$B$2=INT(Settings!$B$2),Settings!$B$2&gt;=1,Settings!$B$2&lt;=2958465),FALSE)),D63-Settings!$B$2,""))</f>
        <v/>
      </c>
      <c r="K63" s="9">
        <f>IF(A63="","",IF(OR(B63="",C63="",D63="",F63="",G63="",I63="",COUNTIF(Settings!$A$6:$A$10,C63)&lt;&gt;1,NOT(IFERROR(AND(ISNUMBER(D63),D63=INT(D63),D63&gt;=1,D63&lt;=2958465),FALSE)),NOT(IFERROR(AND(ISNUMBER(Settings!$B$2),Settings!$B$2=INT(Settings!$B$2),Settings!$B$2&gt;=1,Settings!$B$2&lt;=2958465),FALSE)),AND(H63&lt;&gt;"",NOT(IFERROR(AND(ISNUMBER(H63),H63=INT(H63),H63&gt;=1,H63&lt;=2958465),FALSE)))),"Review inputs",IF(D63&lt;Settings!$B$2,"Expired",IF(G63&lt;=Settings!$B$2,"Action due","Future"))))</f>
        <v/>
      </c>
      <c r="L63" s="9">
        <f>IF(A63="","",IF(K63="Review inputs","Resolve missing inputs",IF(H63="","Schedule refresher",IF(H63&gt;D63,"Plan after expiration",IF(H63&lt;Settings!$B$2,"Confirm or reschedule","Planned")))))</f>
        <v/>
      </c>
      <c r="M63" s="11" t="n"/>
      <c r="O63">
        <f>""</f>
        <v/>
      </c>
    </row>
    <row r="64" ht="34" customHeight="1">
      <c r="A64" s="11" t="n"/>
      <c r="B64" s="11" t="n"/>
      <c r="C64" s="11" t="n"/>
      <c r="D64" s="12" t="n"/>
      <c r="E64" s="13" t="n"/>
      <c r="F64" s="14">
        <f>IF(A64="","",IF(E64&lt;&gt;"",IF(IFERROR(AND(ISNUMBER(E64),E64=INT(E64),E64&gt;=0,E64&lt;=365),FALSE),E64,""),IF(OR(C64="",COUNTIF(Settings!$A$6:$A$10,C64)&lt;&gt;1),"",IFERROR(IF(AND(COUNTIFS(Settings!$A$6:$A$10,C64,Settings!$B$6:$B$10,"&lt;&gt;")=1,IFERROR(AND(ISNUMBER(VLOOKUP(C64,Settings!$A$6:$B$10,2,FALSE)),VLOOKUP(C64,Settings!$A$6:$B$10,2,FALSE)=INT(VLOOKUP(C64,Settings!$A$6:$B$10,2,FALSE)),VLOOKUP(C64,Settings!$A$6:$B$10,2,FALSE)&gt;=0,VLOOKUP(C64,Settings!$A$6:$B$10,2,FALSE)&lt;=365),FALSE)),VLOOKUP(C64,Settings!$A$6:$B$10,2,FALSE),""),""))))</f>
        <v/>
      </c>
      <c r="G64" s="3">
        <f>IF(OR(A64="",D64="",F64=""),"",IF(IFERROR(AND(IFERROR(AND(ISNUMBER(D64),D64=INT(D64),D64&gt;=1,D64&lt;=2958465),FALSE),ISNUMBER(F64),D64-F64&gt;=1),FALSE),D64-F64,""))</f>
        <v/>
      </c>
      <c r="H64" s="12" t="n"/>
      <c r="I64" s="11" t="n"/>
      <c r="J64" s="14">
        <f>IF(OR(A64="",D64=""),"",IF(AND(IFERROR(AND(ISNUMBER(D64),D64=INT(D64),D64&gt;=1,D64&lt;=2958465),FALSE),IFERROR(AND(ISNUMBER(Settings!$B$2),Settings!$B$2=INT(Settings!$B$2),Settings!$B$2&gt;=1,Settings!$B$2&lt;=2958465),FALSE)),D64-Settings!$B$2,""))</f>
        <v/>
      </c>
      <c r="K64" s="2">
        <f>IF(A64="","",IF(OR(B64="",C64="",D64="",F64="",G64="",I64="",COUNTIF(Settings!$A$6:$A$10,C64)&lt;&gt;1,NOT(IFERROR(AND(ISNUMBER(D64),D64=INT(D64),D64&gt;=1,D64&lt;=2958465),FALSE)),NOT(IFERROR(AND(ISNUMBER(Settings!$B$2),Settings!$B$2=INT(Settings!$B$2),Settings!$B$2&gt;=1,Settings!$B$2&lt;=2958465),FALSE)),AND(H64&lt;&gt;"",NOT(IFERROR(AND(ISNUMBER(H64),H64=INT(H64),H64&gt;=1,H64&lt;=2958465),FALSE)))),"Review inputs",IF(D64&lt;Settings!$B$2,"Expired",IF(G64&lt;=Settings!$B$2,"Action due","Future"))))</f>
        <v/>
      </c>
      <c r="L64" s="2">
        <f>IF(A64="","",IF(K64="Review inputs","Resolve missing inputs",IF(H64="","Schedule refresher",IF(H64&gt;D64,"Plan after expiration",IF(H64&lt;Settings!$B$2,"Confirm or reschedule","Planned")))))</f>
        <v/>
      </c>
      <c r="M64" s="11" t="n"/>
      <c r="O64">
        <f>""</f>
        <v/>
      </c>
    </row>
    <row r="65" ht="34" customHeight="1">
      <c r="A65" s="11" t="n"/>
      <c r="B65" s="11" t="n"/>
      <c r="C65" s="11" t="n"/>
      <c r="D65" s="12" t="n"/>
      <c r="E65" s="13" t="n"/>
      <c r="F65" s="15">
        <f>IF(A65="","",IF(E65&lt;&gt;"",IF(IFERROR(AND(ISNUMBER(E65),E65=INT(E65),E65&gt;=0,E65&lt;=365),FALSE),E65,""),IF(OR(C65="",COUNTIF(Settings!$A$6:$A$10,C65)&lt;&gt;1),"",IFERROR(IF(AND(COUNTIFS(Settings!$A$6:$A$10,C65,Settings!$B$6:$B$10,"&lt;&gt;")=1,IFERROR(AND(ISNUMBER(VLOOKUP(C65,Settings!$A$6:$B$10,2,FALSE)),VLOOKUP(C65,Settings!$A$6:$B$10,2,FALSE)=INT(VLOOKUP(C65,Settings!$A$6:$B$10,2,FALSE)),VLOOKUP(C65,Settings!$A$6:$B$10,2,FALSE)&gt;=0,VLOOKUP(C65,Settings!$A$6:$B$10,2,FALSE)&lt;=365),FALSE)),VLOOKUP(C65,Settings!$A$6:$B$10,2,FALSE),""),""))))</f>
        <v/>
      </c>
      <c r="G65" s="16">
        <f>IF(OR(A65="",D65="",F65=""),"",IF(IFERROR(AND(IFERROR(AND(ISNUMBER(D65),D65=INT(D65),D65&gt;=1,D65&lt;=2958465),FALSE),ISNUMBER(F65),D65-F65&gt;=1),FALSE),D65-F65,""))</f>
        <v/>
      </c>
      <c r="H65" s="12" t="n"/>
      <c r="I65" s="11" t="n"/>
      <c r="J65" s="15">
        <f>IF(OR(A65="",D65=""),"",IF(AND(IFERROR(AND(ISNUMBER(D65),D65=INT(D65),D65&gt;=1,D65&lt;=2958465),FALSE),IFERROR(AND(ISNUMBER(Settings!$B$2),Settings!$B$2=INT(Settings!$B$2),Settings!$B$2&gt;=1,Settings!$B$2&lt;=2958465),FALSE)),D65-Settings!$B$2,""))</f>
        <v/>
      </c>
      <c r="K65" s="9">
        <f>IF(A65="","",IF(OR(B65="",C65="",D65="",F65="",G65="",I65="",COUNTIF(Settings!$A$6:$A$10,C65)&lt;&gt;1,NOT(IFERROR(AND(ISNUMBER(D65),D65=INT(D65),D65&gt;=1,D65&lt;=2958465),FALSE)),NOT(IFERROR(AND(ISNUMBER(Settings!$B$2),Settings!$B$2=INT(Settings!$B$2),Settings!$B$2&gt;=1,Settings!$B$2&lt;=2958465),FALSE)),AND(H65&lt;&gt;"",NOT(IFERROR(AND(ISNUMBER(H65),H65=INT(H65),H65&gt;=1,H65&lt;=2958465),FALSE)))),"Review inputs",IF(D65&lt;Settings!$B$2,"Expired",IF(G65&lt;=Settings!$B$2,"Action due","Future"))))</f>
        <v/>
      </c>
      <c r="L65" s="9">
        <f>IF(A65="","",IF(K65="Review inputs","Resolve missing inputs",IF(H65="","Schedule refresher",IF(H65&gt;D65,"Plan after expiration",IF(H65&lt;Settings!$B$2,"Confirm or reschedule","Planned")))))</f>
        <v/>
      </c>
      <c r="M65" s="11" t="n"/>
      <c r="O65">
        <f>""</f>
        <v/>
      </c>
    </row>
    <row r="66" ht="34" customHeight="1">
      <c r="A66" s="11" t="n"/>
      <c r="B66" s="11" t="n"/>
      <c r="C66" s="11" t="n"/>
      <c r="D66" s="12" t="n"/>
      <c r="E66" s="13" t="n"/>
      <c r="F66" s="14">
        <f>IF(A66="","",IF(E66&lt;&gt;"",IF(IFERROR(AND(ISNUMBER(E66),E66=INT(E66),E66&gt;=0,E66&lt;=365),FALSE),E66,""),IF(OR(C66="",COUNTIF(Settings!$A$6:$A$10,C66)&lt;&gt;1),"",IFERROR(IF(AND(COUNTIFS(Settings!$A$6:$A$10,C66,Settings!$B$6:$B$10,"&lt;&gt;")=1,IFERROR(AND(ISNUMBER(VLOOKUP(C66,Settings!$A$6:$B$10,2,FALSE)),VLOOKUP(C66,Settings!$A$6:$B$10,2,FALSE)=INT(VLOOKUP(C66,Settings!$A$6:$B$10,2,FALSE)),VLOOKUP(C66,Settings!$A$6:$B$10,2,FALSE)&gt;=0,VLOOKUP(C66,Settings!$A$6:$B$10,2,FALSE)&lt;=365),FALSE)),VLOOKUP(C66,Settings!$A$6:$B$10,2,FALSE),""),""))))</f>
        <v/>
      </c>
      <c r="G66" s="3">
        <f>IF(OR(A66="",D66="",F66=""),"",IF(IFERROR(AND(IFERROR(AND(ISNUMBER(D66),D66=INT(D66),D66&gt;=1,D66&lt;=2958465),FALSE),ISNUMBER(F66),D66-F66&gt;=1),FALSE),D66-F66,""))</f>
        <v/>
      </c>
      <c r="H66" s="12" t="n"/>
      <c r="I66" s="11" t="n"/>
      <c r="J66" s="14">
        <f>IF(OR(A66="",D66=""),"",IF(AND(IFERROR(AND(ISNUMBER(D66),D66=INT(D66),D66&gt;=1,D66&lt;=2958465),FALSE),IFERROR(AND(ISNUMBER(Settings!$B$2),Settings!$B$2=INT(Settings!$B$2),Settings!$B$2&gt;=1,Settings!$B$2&lt;=2958465),FALSE)),D66-Settings!$B$2,""))</f>
        <v/>
      </c>
      <c r="K66" s="2">
        <f>IF(A66="","",IF(OR(B66="",C66="",D66="",F66="",G66="",I66="",COUNTIF(Settings!$A$6:$A$10,C66)&lt;&gt;1,NOT(IFERROR(AND(ISNUMBER(D66),D66=INT(D66),D66&gt;=1,D66&lt;=2958465),FALSE)),NOT(IFERROR(AND(ISNUMBER(Settings!$B$2),Settings!$B$2=INT(Settings!$B$2),Settings!$B$2&gt;=1,Settings!$B$2&lt;=2958465),FALSE)),AND(H66&lt;&gt;"",NOT(IFERROR(AND(ISNUMBER(H66),H66=INT(H66),H66&gt;=1,H66&lt;=2958465),FALSE)))),"Review inputs",IF(D66&lt;Settings!$B$2,"Expired",IF(G66&lt;=Settings!$B$2,"Action due","Future"))))</f>
        <v/>
      </c>
      <c r="L66" s="2">
        <f>IF(A66="","",IF(K66="Review inputs","Resolve missing inputs",IF(H66="","Schedule refresher",IF(H66&gt;D66,"Plan after expiration",IF(H66&lt;Settings!$B$2,"Confirm or reschedule","Planned")))))</f>
        <v/>
      </c>
      <c r="M66" s="11" t="n"/>
      <c r="O66">
        <f>""</f>
        <v/>
      </c>
    </row>
    <row r="67" ht="34" customHeight="1">
      <c r="A67" s="11" t="n"/>
      <c r="B67" s="11" t="n"/>
      <c r="C67" s="11" t="n"/>
      <c r="D67" s="12" t="n"/>
      <c r="E67" s="13" t="n"/>
      <c r="F67" s="15">
        <f>IF(A67="","",IF(E67&lt;&gt;"",IF(IFERROR(AND(ISNUMBER(E67),E67=INT(E67),E67&gt;=0,E67&lt;=365),FALSE),E67,""),IF(OR(C67="",COUNTIF(Settings!$A$6:$A$10,C67)&lt;&gt;1),"",IFERROR(IF(AND(COUNTIFS(Settings!$A$6:$A$10,C67,Settings!$B$6:$B$10,"&lt;&gt;")=1,IFERROR(AND(ISNUMBER(VLOOKUP(C67,Settings!$A$6:$B$10,2,FALSE)),VLOOKUP(C67,Settings!$A$6:$B$10,2,FALSE)=INT(VLOOKUP(C67,Settings!$A$6:$B$10,2,FALSE)),VLOOKUP(C67,Settings!$A$6:$B$10,2,FALSE)&gt;=0,VLOOKUP(C67,Settings!$A$6:$B$10,2,FALSE)&lt;=365),FALSE)),VLOOKUP(C67,Settings!$A$6:$B$10,2,FALSE),""),""))))</f>
        <v/>
      </c>
      <c r="G67" s="16">
        <f>IF(OR(A67="",D67="",F67=""),"",IF(IFERROR(AND(IFERROR(AND(ISNUMBER(D67),D67=INT(D67),D67&gt;=1,D67&lt;=2958465),FALSE),ISNUMBER(F67),D67-F67&gt;=1),FALSE),D67-F67,""))</f>
        <v/>
      </c>
      <c r="H67" s="12" t="n"/>
      <c r="I67" s="11" t="n"/>
      <c r="J67" s="15">
        <f>IF(OR(A67="",D67=""),"",IF(AND(IFERROR(AND(ISNUMBER(D67),D67=INT(D67),D67&gt;=1,D67&lt;=2958465),FALSE),IFERROR(AND(ISNUMBER(Settings!$B$2),Settings!$B$2=INT(Settings!$B$2),Settings!$B$2&gt;=1,Settings!$B$2&lt;=2958465),FALSE)),D67-Settings!$B$2,""))</f>
        <v/>
      </c>
      <c r="K67" s="9">
        <f>IF(A67="","",IF(OR(B67="",C67="",D67="",F67="",G67="",I67="",COUNTIF(Settings!$A$6:$A$10,C67)&lt;&gt;1,NOT(IFERROR(AND(ISNUMBER(D67),D67=INT(D67),D67&gt;=1,D67&lt;=2958465),FALSE)),NOT(IFERROR(AND(ISNUMBER(Settings!$B$2),Settings!$B$2=INT(Settings!$B$2),Settings!$B$2&gt;=1,Settings!$B$2&lt;=2958465),FALSE)),AND(H67&lt;&gt;"",NOT(IFERROR(AND(ISNUMBER(H67),H67=INT(H67),H67&gt;=1,H67&lt;=2958465),FALSE)))),"Review inputs",IF(D67&lt;Settings!$B$2,"Expired",IF(G67&lt;=Settings!$B$2,"Action due","Future"))))</f>
        <v/>
      </c>
      <c r="L67" s="9">
        <f>IF(A67="","",IF(K67="Review inputs","Resolve missing inputs",IF(H67="","Schedule refresher",IF(H67&gt;D67,"Plan after expiration",IF(H67&lt;Settings!$B$2,"Confirm or reschedule","Planned")))))</f>
        <v/>
      </c>
      <c r="M67" s="11" t="n"/>
      <c r="O67">
        <f>""</f>
        <v/>
      </c>
    </row>
    <row r="68" ht="34" customHeight="1">
      <c r="A68" s="11" t="n"/>
      <c r="B68" s="11" t="n"/>
      <c r="C68" s="11" t="n"/>
      <c r="D68" s="12" t="n"/>
      <c r="E68" s="13" t="n"/>
      <c r="F68" s="14">
        <f>IF(A68="","",IF(E68&lt;&gt;"",IF(IFERROR(AND(ISNUMBER(E68),E68=INT(E68),E68&gt;=0,E68&lt;=365),FALSE),E68,""),IF(OR(C68="",COUNTIF(Settings!$A$6:$A$10,C68)&lt;&gt;1),"",IFERROR(IF(AND(COUNTIFS(Settings!$A$6:$A$10,C68,Settings!$B$6:$B$10,"&lt;&gt;")=1,IFERROR(AND(ISNUMBER(VLOOKUP(C68,Settings!$A$6:$B$10,2,FALSE)),VLOOKUP(C68,Settings!$A$6:$B$10,2,FALSE)=INT(VLOOKUP(C68,Settings!$A$6:$B$10,2,FALSE)),VLOOKUP(C68,Settings!$A$6:$B$10,2,FALSE)&gt;=0,VLOOKUP(C68,Settings!$A$6:$B$10,2,FALSE)&lt;=365),FALSE)),VLOOKUP(C68,Settings!$A$6:$B$10,2,FALSE),""),""))))</f>
        <v/>
      </c>
      <c r="G68" s="3">
        <f>IF(OR(A68="",D68="",F68=""),"",IF(IFERROR(AND(IFERROR(AND(ISNUMBER(D68),D68=INT(D68),D68&gt;=1,D68&lt;=2958465),FALSE),ISNUMBER(F68),D68-F68&gt;=1),FALSE),D68-F68,""))</f>
        <v/>
      </c>
      <c r="H68" s="12" t="n"/>
      <c r="I68" s="11" t="n"/>
      <c r="J68" s="14">
        <f>IF(OR(A68="",D68=""),"",IF(AND(IFERROR(AND(ISNUMBER(D68),D68=INT(D68),D68&gt;=1,D68&lt;=2958465),FALSE),IFERROR(AND(ISNUMBER(Settings!$B$2),Settings!$B$2=INT(Settings!$B$2),Settings!$B$2&gt;=1,Settings!$B$2&lt;=2958465),FALSE)),D68-Settings!$B$2,""))</f>
        <v/>
      </c>
      <c r="K68" s="2">
        <f>IF(A68="","",IF(OR(B68="",C68="",D68="",F68="",G68="",I68="",COUNTIF(Settings!$A$6:$A$10,C68)&lt;&gt;1,NOT(IFERROR(AND(ISNUMBER(D68),D68=INT(D68),D68&gt;=1,D68&lt;=2958465),FALSE)),NOT(IFERROR(AND(ISNUMBER(Settings!$B$2),Settings!$B$2=INT(Settings!$B$2),Settings!$B$2&gt;=1,Settings!$B$2&lt;=2958465),FALSE)),AND(H68&lt;&gt;"",NOT(IFERROR(AND(ISNUMBER(H68),H68=INT(H68),H68&gt;=1,H68&lt;=2958465),FALSE)))),"Review inputs",IF(D68&lt;Settings!$B$2,"Expired",IF(G68&lt;=Settings!$B$2,"Action due","Future"))))</f>
        <v/>
      </c>
      <c r="L68" s="2">
        <f>IF(A68="","",IF(K68="Review inputs","Resolve missing inputs",IF(H68="","Schedule refresher",IF(H68&gt;D68,"Plan after expiration",IF(H68&lt;Settings!$B$2,"Confirm or reschedule","Planned")))))</f>
        <v/>
      </c>
      <c r="M68" s="11" t="n"/>
      <c r="O68">
        <f>""</f>
        <v/>
      </c>
    </row>
    <row r="69" ht="34" customHeight="1">
      <c r="A69" s="11" t="n"/>
      <c r="B69" s="11" t="n"/>
      <c r="C69" s="11" t="n"/>
      <c r="D69" s="12" t="n"/>
      <c r="E69" s="13" t="n"/>
      <c r="F69" s="15">
        <f>IF(A69="","",IF(E69&lt;&gt;"",IF(IFERROR(AND(ISNUMBER(E69),E69=INT(E69),E69&gt;=0,E69&lt;=365),FALSE),E69,""),IF(OR(C69="",COUNTIF(Settings!$A$6:$A$10,C69)&lt;&gt;1),"",IFERROR(IF(AND(COUNTIFS(Settings!$A$6:$A$10,C69,Settings!$B$6:$B$10,"&lt;&gt;")=1,IFERROR(AND(ISNUMBER(VLOOKUP(C69,Settings!$A$6:$B$10,2,FALSE)),VLOOKUP(C69,Settings!$A$6:$B$10,2,FALSE)=INT(VLOOKUP(C69,Settings!$A$6:$B$10,2,FALSE)),VLOOKUP(C69,Settings!$A$6:$B$10,2,FALSE)&gt;=0,VLOOKUP(C69,Settings!$A$6:$B$10,2,FALSE)&lt;=365),FALSE)),VLOOKUP(C69,Settings!$A$6:$B$10,2,FALSE),""),""))))</f>
        <v/>
      </c>
      <c r="G69" s="16">
        <f>IF(OR(A69="",D69="",F69=""),"",IF(IFERROR(AND(IFERROR(AND(ISNUMBER(D69),D69=INT(D69),D69&gt;=1,D69&lt;=2958465),FALSE),ISNUMBER(F69),D69-F69&gt;=1),FALSE),D69-F69,""))</f>
        <v/>
      </c>
      <c r="H69" s="12" t="n"/>
      <c r="I69" s="11" t="n"/>
      <c r="J69" s="15">
        <f>IF(OR(A69="",D69=""),"",IF(AND(IFERROR(AND(ISNUMBER(D69),D69=INT(D69),D69&gt;=1,D69&lt;=2958465),FALSE),IFERROR(AND(ISNUMBER(Settings!$B$2),Settings!$B$2=INT(Settings!$B$2),Settings!$B$2&gt;=1,Settings!$B$2&lt;=2958465),FALSE)),D69-Settings!$B$2,""))</f>
        <v/>
      </c>
      <c r="K69" s="9">
        <f>IF(A69="","",IF(OR(B69="",C69="",D69="",F69="",G69="",I69="",COUNTIF(Settings!$A$6:$A$10,C69)&lt;&gt;1,NOT(IFERROR(AND(ISNUMBER(D69),D69=INT(D69),D69&gt;=1,D69&lt;=2958465),FALSE)),NOT(IFERROR(AND(ISNUMBER(Settings!$B$2),Settings!$B$2=INT(Settings!$B$2),Settings!$B$2&gt;=1,Settings!$B$2&lt;=2958465),FALSE)),AND(H69&lt;&gt;"",NOT(IFERROR(AND(ISNUMBER(H69),H69=INT(H69),H69&gt;=1,H69&lt;=2958465),FALSE)))),"Review inputs",IF(D69&lt;Settings!$B$2,"Expired",IF(G69&lt;=Settings!$B$2,"Action due","Future"))))</f>
        <v/>
      </c>
      <c r="L69" s="9">
        <f>IF(A69="","",IF(K69="Review inputs","Resolve missing inputs",IF(H69="","Schedule refresher",IF(H69&gt;D69,"Plan after expiration",IF(H69&lt;Settings!$B$2,"Confirm or reschedule","Planned")))))</f>
        <v/>
      </c>
      <c r="M69" s="11" t="n"/>
      <c r="O69">
        <f>""</f>
        <v/>
      </c>
    </row>
    <row r="70" ht="34" customHeight="1">
      <c r="A70" s="11" t="n"/>
      <c r="B70" s="11" t="n"/>
      <c r="C70" s="11" t="n"/>
      <c r="D70" s="12" t="n"/>
      <c r="E70" s="13" t="n"/>
      <c r="F70" s="14">
        <f>IF(A70="","",IF(E70&lt;&gt;"",IF(IFERROR(AND(ISNUMBER(E70),E70=INT(E70),E70&gt;=0,E70&lt;=365),FALSE),E70,""),IF(OR(C70="",COUNTIF(Settings!$A$6:$A$10,C70)&lt;&gt;1),"",IFERROR(IF(AND(COUNTIFS(Settings!$A$6:$A$10,C70,Settings!$B$6:$B$10,"&lt;&gt;")=1,IFERROR(AND(ISNUMBER(VLOOKUP(C70,Settings!$A$6:$B$10,2,FALSE)),VLOOKUP(C70,Settings!$A$6:$B$10,2,FALSE)=INT(VLOOKUP(C70,Settings!$A$6:$B$10,2,FALSE)),VLOOKUP(C70,Settings!$A$6:$B$10,2,FALSE)&gt;=0,VLOOKUP(C70,Settings!$A$6:$B$10,2,FALSE)&lt;=365),FALSE)),VLOOKUP(C70,Settings!$A$6:$B$10,2,FALSE),""),""))))</f>
        <v/>
      </c>
      <c r="G70" s="3">
        <f>IF(OR(A70="",D70="",F70=""),"",IF(IFERROR(AND(IFERROR(AND(ISNUMBER(D70),D70=INT(D70),D70&gt;=1,D70&lt;=2958465),FALSE),ISNUMBER(F70),D70-F70&gt;=1),FALSE),D70-F70,""))</f>
        <v/>
      </c>
      <c r="H70" s="12" t="n"/>
      <c r="I70" s="11" t="n"/>
      <c r="J70" s="14">
        <f>IF(OR(A70="",D70=""),"",IF(AND(IFERROR(AND(ISNUMBER(D70),D70=INT(D70),D70&gt;=1,D70&lt;=2958465),FALSE),IFERROR(AND(ISNUMBER(Settings!$B$2),Settings!$B$2=INT(Settings!$B$2),Settings!$B$2&gt;=1,Settings!$B$2&lt;=2958465),FALSE)),D70-Settings!$B$2,""))</f>
        <v/>
      </c>
      <c r="K70" s="2">
        <f>IF(A70="","",IF(OR(B70="",C70="",D70="",F70="",G70="",I70="",COUNTIF(Settings!$A$6:$A$10,C70)&lt;&gt;1,NOT(IFERROR(AND(ISNUMBER(D70),D70=INT(D70),D70&gt;=1,D70&lt;=2958465),FALSE)),NOT(IFERROR(AND(ISNUMBER(Settings!$B$2),Settings!$B$2=INT(Settings!$B$2),Settings!$B$2&gt;=1,Settings!$B$2&lt;=2958465),FALSE)),AND(H70&lt;&gt;"",NOT(IFERROR(AND(ISNUMBER(H70),H70=INT(H70),H70&gt;=1,H70&lt;=2958465),FALSE)))),"Review inputs",IF(D70&lt;Settings!$B$2,"Expired",IF(G70&lt;=Settings!$B$2,"Action due","Future"))))</f>
        <v/>
      </c>
      <c r="L70" s="2">
        <f>IF(A70="","",IF(K70="Review inputs","Resolve missing inputs",IF(H70="","Schedule refresher",IF(H70&gt;D70,"Plan after expiration",IF(H70&lt;Settings!$B$2,"Confirm or reschedule","Planned")))))</f>
        <v/>
      </c>
      <c r="M70" s="11" t="n"/>
      <c r="O70">
        <f>""</f>
        <v/>
      </c>
    </row>
    <row r="71" ht="34" customHeight="1">
      <c r="A71" s="11" t="n"/>
      <c r="B71" s="11" t="n"/>
      <c r="C71" s="11" t="n"/>
      <c r="D71" s="12" t="n"/>
      <c r="E71" s="13" t="n"/>
      <c r="F71" s="15">
        <f>IF(A71="","",IF(E71&lt;&gt;"",IF(IFERROR(AND(ISNUMBER(E71),E71=INT(E71),E71&gt;=0,E71&lt;=365),FALSE),E71,""),IF(OR(C71="",COUNTIF(Settings!$A$6:$A$10,C71)&lt;&gt;1),"",IFERROR(IF(AND(COUNTIFS(Settings!$A$6:$A$10,C71,Settings!$B$6:$B$10,"&lt;&gt;")=1,IFERROR(AND(ISNUMBER(VLOOKUP(C71,Settings!$A$6:$B$10,2,FALSE)),VLOOKUP(C71,Settings!$A$6:$B$10,2,FALSE)=INT(VLOOKUP(C71,Settings!$A$6:$B$10,2,FALSE)),VLOOKUP(C71,Settings!$A$6:$B$10,2,FALSE)&gt;=0,VLOOKUP(C71,Settings!$A$6:$B$10,2,FALSE)&lt;=365),FALSE)),VLOOKUP(C71,Settings!$A$6:$B$10,2,FALSE),""),""))))</f>
        <v/>
      </c>
      <c r="G71" s="16">
        <f>IF(OR(A71="",D71="",F71=""),"",IF(IFERROR(AND(IFERROR(AND(ISNUMBER(D71),D71=INT(D71),D71&gt;=1,D71&lt;=2958465),FALSE),ISNUMBER(F71),D71-F71&gt;=1),FALSE),D71-F71,""))</f>
        <v/>
      </c>
      <c r="H71" s="12" t="n"/>
      <c r="I71" s="11" t="n"/>
      <c r="J71" s="15">
        <f>IF(OR(A71="",D71=""),"",IF(AND(IFERROR(AND(ISNUMBER(D71),D71=INT(D71),D71&gt;=1,D71&lt;=2958465),FALSE),IFERROR(AND(ISNUMBER(Settings!$B$2),Settings!$B$2=INT(Settings!$B$2),Settings!$B$2&gt;=1,Settings!$B$2&lt;=2958465),FALSE)),D71-Settings!$B$2,""))</f>
        <v/>
      </c>
      <c r="K71" s="9">
        <f>IF(A71="","",IF(OR(B71="",C71="",D71="",F71="",G71="",I71="",COUNTIF(Settings!$A$6:$A$10,C71)&lt;&gt;1,NOT(IFERROR(AND(ISNUMBER(D71),D71=INT(D71),D71&gt;=1,D71&lt;=2958465),FALSE)),NOT(IFERROR(AND(ISNUMBER(Settings!$B$2),Settings!$B$2=INT(Settings!$B$2),Settings!$B$2&gt;=1,Settings!$B$2&lt;=2958465),FALSE)),AND(H71&lt;&gt;"",NOT(IFERROR(AND(ISNUMBER(H71),H71=INT(H71),H71&gt;=1,H71&lt;=2958465),FALSE)))),"Review inputs",IF(D71&lt;Settings!$B$2,"Expired",IF(G71&lt;=Settings!$B$2,"Action due","Future"))))</f>
        <v/>
      </c>
      <c r="L71" s="9">
        <f>IF(A71="","",IF(K71="Review inputs","Resolve missing inputs",IF(H71="","Schedule refresher",IF(H71&gt;D71,"Plan after expiration",IF(H71&lt;Settings!$B$2,"Confirm or reschedule","Planned")))))</f>
        <v/>
      </c>
      <c r="M71" s="11" t="n"/>
      <c r="O71">
        <f>""</f>
        <v/>
      </c>
    </row>
    <row r="72" ht="34" customHeight="1">
      <c r="A72" s="11" t="n"/>
      <c r="B72" s="11" t="n"/>
      <c r="C72" s="11" t="n"/>
      <c r="D72" s="12" t="n"/>
      <c r="E72" s="13" t="n"/>
      <c r="F72" s="14">
        <f>IF(A72="","",IF(E72&lt;&gt;"",IF(IFERROR(AND(ISNUMBER(E72),E72=INT(E72),E72&gt;=0,E72&lt;=365),FALSE),E72,""),IF(OR(C72="",COUNTIF(Settings!$A$6:$A$10,C72)&lt;&gt;1),"",IFERROR(IF(AND(COUNTIFS(Settings!$A$6:$A$10,C72,Settings!$B$6:$B$10,"&lt;&gt;")=1,IFERROR(AND(ISNUMBER(VLOOKUP(C72,Settings!$A$6:$B$10,2,FALSE)),VLOOKUP(C72,Settings!$A$6:$B$10,2,FALSE)=INT(VLOOKUP(C72,Settings!$A$6:$B$10,2,FALSE)),VLOOKUP(C72,Settings!$A$6:$B$10,2,FALSE)&gt;=0,VLOOKUP(C72,Settings!$A$6:$B$10,2,FALSE)&lt;=365),FALSE)),VLOOKUP(C72,Settings!$A$6:$B$10,2,FALSE),""),""))))</f>
        <v/>
      </c>
      <c r="G72" s="3">
        <f>IF(OR(A72="",D72="",F72=""),"",IF(IFERROR(AND(IFERROR(AND(ISNUMBER(D72),D72=INT(D72),D72&gt;=1,D72&lt;=2958465),FALSE),ISNUMBER(F72),D72-F72&gt;=1),FALSE),D72-F72,""))</f>
        <v/>
      </c>
      <c r="H72" s="12" t="n"/>
      <c r="I72" s="11" t="n"/>
      <c r="J72" s="14">
        <f>IF(OR(A72="",D72=""),"",IF(AND(IFERROR(AND(ISNUMBER(D72),D72=INT(D72),D72&gt;=1,D72&lt;=2958465),FALSE),IFERROR(AND(ISNUMBER(Settings!$B$2),Settings!$B$2=INT(Settings!$B$2),Settings!$B$2&gt;=1,Settings!$B$2&lt;=2958465),FALSE)),D72-Settings!$B$2,""))</f>
        <v/>
      </c>
      <c r="K72" s="2">
        <f>IF(A72="","",IF(OR(B72="",C72="",D72="",F72="",G72="",I72="",COUNTIF(Settings!$A$6:$A$10,C72)&lt;&gt;1,NOT(IFERROR(AND(ISNUMBER(D72),D72=INT(D72),D72&gt;=1,D72&lt;=2958465),FALSE)),NOT(IFERROR(AND(ISNUMBER(Settings!$B$2),Settings!$B$2=INT(Settings!$B$2),Settings!$B$2&gt;=1,Settings!$B$2&lt;=2958465),FALSE)),AND(H72&lt;&gt;"",NOT(IFERROR(AND(ISNUMBER(H72),H72=INT(H72),H72&gt;=1,H72&lt;=2958465),FALSE)))),"Review inputs",IF(D72&lt;Settings!$B$2,"Expired",IF(G72&lt;=Settings!$B$2,"Action due","Future"))))</f>
        <v/>
      </c>
      <c r="L72" s="2">
        <f>IF(A72="","",IF(K72="Review inputs","Resolve missing inputs",IF(H72="","Schedule refresher",IF(H72&gt;D72,"Plan after expiration",IF(H72&lt;Settings!$B$2,"Confirm or reschedule","Planned")))))</f>
        <v/>
      </c>
      <c r="M72" s="11" t="n"/>
      <c r="O72">
        <f>""</f>
        <v/>
      </c>
    </row>
    <row r="73" ht="34" customHeight="1">
      <c r="A73" s="11" t="n"/>
      <c r="B73" s="11" t="n"/>
      <c r="C73" s="11" t="n"/>
      <c r="D73" s="12" t="n"/>
      <c r="E73" s="13" t="n"/>
      <c r="F73" s="15">
        <f>IF(A73="","",IF(E73&lt;&gt;"",IF(IFERROR(AND(ISNUMBER(E73),E73=INT(E73),E73&gt;=0,E73&lt;=365),FALSE),E73,""),IF(OR(C73="",COUNTIF(Settings!$A$6:$A$10,C73)&lt;&gt;1),"",IFERROR(IF(AND(COUNTIFS(Settings!$A$6:$A$10,C73,Settings!$B$6:$B$10,"&lt;&gt;")=1,IFERROR(AND(ISNUMBER(VLOOKUP(C73,Settings!$A$6:$B$10,2,FALSE)),VLOOKUP(C73,Settings!$A$6:$B$10,2,FALSE)=INT(VLOOKUP(C73,Settings!$A$6:$B$10,2,FALSE)),VLOOKUP(C73,Settings!$A$6:$B$10,2,FALSE)&gt;=0,VLOOKUP(C73,Settings!$A$6:$B$10,2,FALSE)&lt;=365),FALSE)),VLOOKUP(C73,Settings!$A$6:$B$10,2,FALSE),""),""))))</f>
        <v/>
      </c>
      <c r="G73" s="16">
        <f>IF(OR(A73="",D73="",F73=""),"",IF(IFERROR(AND(IFERROR(AND(ISNUMBER(D73),D73=INT(D73),D73&gt;=1,D73&lt;=2958465),FALSE),ISNUMBER(F73),D73-F73&gt;=1),FALSE),D73-F73,""))</f>
        <v/>
      </c>
      <c r="H73" s="12" t="n"/>
      <c r="I73" s="11" t="n"/>
      <c r="J73" s="15">
        <f>IF(OR(A73="",D73=""),"",IF(AND(IFERROR(AND(ISNUMBER(D73),D73=INT(D73),D73&gt;=1,D73&lt;=2958465),FALSE),IFERROR(AND(ISNUMBER(Settings!$B$2),Settings!$B$2=INT(Settings!$B$2),Settings!$B$2&gt;=1,Settings!$B$2&lt;=2958465),FALSE)),D73-Settings!$B$2,""))</f>
        <v/>
      </c>
      <c r="K73" s="9">
        <f>IF(A73="","",IF(OR(B73="",C73="",D73="",F73="",G73="",I73="",COUNTIF(Settings!$A$6:$A$10,C73)&lt;&gt;1,NOT(IFERROR(AND(ISNUMBER(D73),D73=INT(D73),D73&gt;=1,D73&lt;=2958465),FALSE)),NOT(IFERROR(AND(ISNUMBER(Settings!$B$2),Settings!$B$2=INT(Settings!$B$2),Settings!$B$2&gt;=1,Settings!$B$2&lt;=2958465),FALSE)),AND(H73&lt;&gt;"",NOT(IFERROR(AND(ISNUMBER(H73),H73=INT(H73),H73&gt;=1,H73&lt;=2958465),FALSE)))),"Review inputs",IF(D73&lt;Settings!$B$2,"Expired",IF(G73&lt;=Settings!$B$2,"Action due","Future"))))</f>
        <v/>
      </c>
      <c r="L73" s="9">
        <f>IF(A73="","",IF(K73="Review inputs","Resolve missing inputs",IF(H73="","Schedule refresher",IF(H73&gt;D73,"Plan after expiration",IF(H73&lt;Settings!$B$2,"Confirm or reschedule","Planned")))))</f>
        <v/>
      </c>
      <c r="M73" s="11" t="n"/>
      <c r="O73">
        <f>""</f>
        <v/>
      </c>
    </row>
    <row r="74" ht="34" customHeight="1">
      <c r="A74" s="11" t="n"/>
      <c r="B74" s="11" t="n"/>
      <c r="C74" s="11" t="n"/>
      <c r="D74" s="12" t="n"/>
      <c r="E74" s="13" t="n"/>
      <c r="F74" s="14">
        <f>IF(A74="","",IF(E74&lt;&gt;"",IF(IFERROR(AND(ISNUMBER(E74),E74=INT(E74),E74&gt;=0,E74&lt;=365),FALSE),E74,""),IF(OR(C74="",COUNTIF(Settings!$A$6:$A$10,C74)&lt;&gt;1),"",IFERROR(IF(AND(COUNTIFS(Settings!$A$6:$A$10,C74,Settings!$B$6:$B$10,"&lt;&gt;")=1,IFERROR(AND(ISNUMBER(VLOOKUP(C74,Settings!$A$6:$B$10,2,FALSE)),VLOOKUP(C74,Settings!$A$6:$B$10,2,FALSE)=INT(VLOOKUP(C74,Settings!$A$6:$B$10,2,FALSE)),VLOOKUP(C74,Settings!$A$6:$B$10,2,FALSE)&gt;=0,VLOOKUP(C74,Settings!$A$6:$B$10,2,FALSE)&lt;=365),FALSE)),VLOOKUP(C74,Settings!$A$6:$B$10,2,FALSE),""),""))))</f>
        <v/>
      </c>
      <c r="G74" s="3">
        <f>IF(OR(A74="",D74="",F74=""),"",IF(IFERROR(AND(IFERROR(AND(ISNUMBER(D74),D74=INT(D74),D74&gt;=1,D74&lt;=2958465),FALSE),ISNUMBER(F74),D74-F74&gt;=1),FALSE),D74-F74,""))</f>
        <v/>
      </c>
      <c r="H74" s="12" t="n"/>
      <c r="I74" s="11" t="n"/>
      <c r="J74" s="14">
        <f>IF(OR(A74="",D74=""),"",IF(AND(IFERROR(AND(ISNUMBER(D74),D74=INT(D74),D74&gt;=1,D74&lt;=2958465),FALSE),IFERROR(AND(ISNUMBER(Settings!$B$2),Settings!$B$2=INT(Settings!$B$2),Settings!$B$2&gt;=1,Settings!$B$2&lt;=2958465),FALSE)),D74-Settings!$B$2,""))</f>
        <v/>
      </c>
      <c r="K74" s="2">
        <f>IF(A74="","",IF(OR(B74="",C74="",D74="",F74="",G74="",I74="",COUNTIF(Settings!$A$6:$A$10,C74)&lt;&gt;1,NOT(IFERROR(AND(ISNUMBER(D74),D74=INT(D74),D74&gt;=1,D74&lt;=2958465),FALSE)),NOT(IFERROR(AND(ISNUMBER(Settings!$B$2),Settings!$B$2=INT(Settings!$B$2),Settings!$B$2&gt;=1,Settings!$B$2&lt;=2958465),FALSE)),AND(H74&lt;&gt;"",NOT(IFERROR(AND(ISNUMBER(H74),H74=INT(H74),H74&gt;=1,H74&lt;=2958465),FALSE)))),"Review inputs",IF(D74&lt;Settings!$B$2,"Expired",IF(G74&lt;=Settings!$B$2,"Action due","Future"))))</f>
        <v/>
      </c>
      <c r="L74" s="2">
        <f>IF(A74="","",IF(K74="Review inputs","Resolve missing inputs",IF(H74="","Schedule refresher",IF(H74&gt;D74,"Plan after expiration",IF(H74&lt;Settings!$B$2,"Confirm or reschedule","Planned")))))</f>
        <v/>
      </c>
      <c r="M74" s="11" t="n"/>
      <c r="O74">
        <f>""</f>
        <v/>
      </c>
    </row>
    <row r="75" ht="34" customHeight="1">
      <c r="A75" s="11" t="n"/>
      <c r="B75" s="11" t="n"/>
      <c r="C75" s="11" t="n"/>
      <c r="D75" s="12" t="n"/>
      <c r="E75" s="13" t="n"/>
      <c r="F75" s="15">
        <f>IF(A75="","",IF(E75&lt;&gt;"",IF(IFERROR(AND(ISNUMBER(E75),E75=INT(E75),E75&gt;=0,E75&lt;=365),FALSE),E75,""),IF(OR(C75="",COUNTIF(Settings!$A$6:$A$10,C75)&lt;&gt;1),"",IFERROR(IF(AND(COUNTIFS(Settings!$A$6:$A$10,C75,Settings!$B$6:$B$10,"&lt;&gt;")=1,IFERROR(AND(ISNUMBER(VLOOKUP(C75,Settings!$A$6:$B$10,2,FALSE)),VLOOKUP(C75,Settings!$A$6:$B$10,2,FALSE)=INT(VLOOKUP(C75,Settings!$A$6:$B$10,2,FALSE)),VLOOKUP(C75,Settings!$A$6:$B$10,2,FALSE)&gt;=0,VLOOKUP(C75,Settings!$A$6:$B$10,2,FALSE)&lt;=365),FALSE)),VLOOKUP(C75,Settings!$A$6:$B$10,2,FALSE),""),""))))</f>
        <v/>
      </c>
      <c r="G75" s="16">
        <f>IF(OR(A75="",D75="",F75=""),"",IF(IFERROR(AND(IFERROR(AND(ISNUMBER(D75),D75=INT(D75),D75&gt;=1,D75&lt;=2958465),FALSE),ISNUMBER(F75),D75-F75&gt;=1),FALSE),D75-F75,""))</f>
        <v/>
      </c>
      <c r="H75" s="12" t="n"/>
      <c r="I75" s="11" t="n"/>
      <c r="J75" s="15">
        <f>IF(OR(A75="",D75=""),"",IF(AND(IFERROR(AND(ISNUMBER(D75),D75=INT(D75),D75&gt;=1,D75&lt;=2958465),FALSE),IFERROR(AND(ISNUMBER(Settings!$B$2),Settings!$B$2=INT(Settings!$B$2),Settings!$B$2&gt;=1,Settings!$B$2&lt;=2958465),FALSE)),D75-Settings!$B$2,""))</f>
        <v/>
      </c>
      <c r="K75" s="9">
        <f>IF(A75="","",IF(OR(B75="",C75="",D75="",F75="",G75="",I75="",COUNTIF(Settings!$A$6:$A$10,C75)&lt;&gt;1,NOT(IFERROR(AND(ISNUMBER(D75),D75=INT(D75),D75&gt;=1,D75&lt;=2958465),FALSE)),NOT(IFERROR(AND(ISNUMBER(Settings!$B$2),Settings!$B$2=INT(Settings!$B$2),Settings!$B$2&gt;=1,Settings!$B$2&lt;=2958465),FALSE)),AND(H75&lt;&gt;"",NOT(IFERROR(AND(ISNUMBER(H75),H75=INT(H75),H75&gt;=1,H75&lt;=2958465),FALSE)))),"Review inputs",IF(D75&lt;Settings!$B$2,"Expired",IF(G75&lt;=Settings!$B$2,"Action due","Future"))))</f>
        <v/>
      </c>
      <c r="L75" s="9">
        <f>IF(A75="","",IF(K75="Review inputs","Resolve missing inputs",IF(H75="","Schedule refresher",IF(H75&gt;D75,"Plan after expiration",IF(H75&lt;Settings!$B$2,"Confirm or reschedule","Planned")))))</f>
        <v/>
      </c>
      <c r="M75" s="11" t="n"/>
      <c r="O75">
        <f>""</f>
        <v/>
      </c>
    </row>
    <row r="76" ht="34" customHeight="1">
      <c r="A76" s="11" t="n"/>
      <c r="B76" s="11" t="n"/>
      <c r="C76" s="11" t="n"/>
      <c r="D76" s="12" t="n"/>
      <c r="E76" s="13" t="n"/>
      <c r="F76" s="14">
        <f>IF(A76="","",IF(E76&lt;&gt;"",IF(IFERROR(AND(ISNUMBER(E76),E76=INT(E76),E76&gt;=0,E76&lt;=365),FALSE),E76,""),IF(OR(C76="",COUNTIF(Settings!$A$6:$A$10,C76)&lt;&gt;1),"",IFERROR(IF(AND(COUNTIFS(Settings!$A$6:$A$10,C76,Settings!$B$6:$B$10,"&lt;&gt;")=1,IFERROR(AND(ISNUMBER(VLOOKUP(C76,Settings!$A$6:$B$10,2,FALSE)),VLOOKUP(C76,Settings!$A$6:$B$10,2,FALSE)=INT(VLOOKUP(C76,Settings!$A$6:$B$10,2,FALSE)),VLOOKUP(C76,Settings!$A$6:$B$10,2,FALSE)&gt;=0,VLOOKUP(C76,Settings!$A$6:$B$10,2,FALSE)&lt;=365),FALSE)),VLOOKUP(C76,Settings!$A$6:$B$10,2,FALSE),""),""))))</f>
        <v/>
      </c>
      <c r="G76" s="3">
        <f>IF(OR(A76="",D76="",F76=""),"",IF(IFERROR(AND(IFERROR(AND(ISNUMBER(D76),D76=INT(D76),D76&gt;=1,D76&lt;=2958465),FALSE),ISNUMBER(F76),D76-F76&gt;=1),FALSE),D76-F76,""))</f>
        <v/>
      </c>
      <c r="H76" s="12" t="n"/>
      <c r="I76" s="11" t="n"/>
      <c r="J76" s="14">
        <f>IF(OR(A76="",D76=""),"",IF(AND(IFERROR(AND(ISNUMBER(D76),D76=INT(D76),D76&gt;=1,D76&lt;=2958465),FALSE),IFERROR(AND(ISNUMBER(Settings!$B$2),Settings!$B$2=INT(Settings!$B$2),Settings!$B$2&gt;=1,Settings!$B$2&lt;=2958465),FALSE)),D76-Settings!$B$2,""))</f>
        <v/>
      </c>
      <c r="K76" s="2">
        <f>IF(A76="","",IF(OR(B76="",C76="",D76="",F76="",G76="",I76="",COUNTIF(Settings!$A$6:$A$10,C76)&lt;&gt;1,NOT(IFERROR(AND(ISNUMBER(D76),D76=INT(D76),D76&gt;=1,D76&lt;=2958465),FALSE)),NOT(IFERROR(AND(ISNUMBER(Settings!$B$2),Settings!$B$2=INT(Settings!$B$2),Settings!$B$2&gt;=1,Settings!$B$2&lt;=2958465),FALSE)),AND(H76&lt;&gt;"",NOT(IFERROR(AND(ISNUMBER(H76),H76=INT(H76),H76&gt;=1,H76&lt;=2958465),FALSE)))),"Review inputs",IF(D76&lt;Settings!$B$2,"Expired",IF(G76&lt;=Settings!$B$2,"Action due","Future"))))</f>
        <v/>
      </c>
      <c r="L76" s="2">
        <f>IF(A76="","",IF(K76="Review inputs","Resolve missing inputs",IF(H76="","Schedule refresher",IF(H76&gt;D76,"Plan after expiration",IF(H76&lt;Settings!$B$2,"Confirm or reschedule","Planned")))))</f>
        <v/>
      </c>
      <c r="M76" s="11" t="n"/>
      <c r="O76">
        <f>""</f>
        <v/>
      </c>
    </row>
    <row r="77" ht="34" customHeight="1">
      <c r="A77" s="11" t="n"/>
      <c r="B77" s="11" t="n"/>
      <c r="C77" s="11" t="n"/>
      <c r="D77" s="12" t="n"/>
      <c r="E77" s="13" t="n"/>
      <c r="F77" s="15">
        <f>IF(A77="","",IF(E77&lt;&gt;"",IF(IFERROR(AND(ISNUMBER(E77),E77=INT(E77),E77&gt;=0,E77&lt;=365),FALSE),E77,""),IF(OR(C77="",COUNTIF(Settings!$A$6:$A$10,C77)&lt;&gt;1),"",IFERROR(IF(AND(COUNTIFS(Settings!$A$6:$A$10,C77,Settings!$B$6:$B$10,"&lt;&gt;")=1,IFERROR(AND(ISNUMBER(VLOOKUP(C77,Settings!$A$6:$B$10,2,FALSE)),VLOOKUP(C77,Settings!$A$6:$B$10,2,FALSE)=INT(VLOOKUP(C77,Settings!$A$6:$B$10,2,FALSE)),VLOOKUP(C77,Settings!$A$6:$B$10,2,FALSE)&gt;=0,VLOOKUP(C77,Settings!$A$6:$B$10,2,FALSE)&lt;=365),FALSE)),VLOOKUP(C77,Settings!$A$6:$B$10,2,FALSE),""),""))))</f>
        <v/>
      </c>
      <c r="G77" s="16">
        <f>IF(OR(A77="",D77="",F77=""),"",IF(IFERROR(AND(IFERROR(AND(ISNUMBER(D77),D77=INT(D77),D77&gt;=1,D77&lt;=2958465),FALSE),ISNUMBER(F77),D77-F77&gt;=1),FALSE),D77-F77,""))</f>
        <v/>
      </c>
      <c r="H77" s="12" t="n"/>
      <c r="I77" s="11" t="n"/>
      <c r="J77" s="15">
        <f>IF(OR(A77="",D77=""),"",IF(AND(IFERROR(AND(ISNUMBER(D77),D77=INT(D77),D77&gt;=1,D77&lt;=2958465),FALSE),IFERROR(AND(ISNUMBER(Settings!$B$2),Settings!$B$2=INT(Settings!$B$2),Settings!$B$2&gt;=1,Settings!$B$2&lt;=2958465),FALSE)),D77-Settings!$B$2,""))</f>
        <v/>
      </c>
      <c r="K77" s="9">
        <f>IF(A77="","",IF(OR(B77="",C77="",D77="",F77="",G77="",I77="",COUNTIF(Settings!$A$6:$A$10,C77)&lt;&gt;1,NOT(IFERROR(AND(ISNUMBER(D77),D77=INT(D77),D77&gt;=1,D77&lt;=2958465),FALSE)),NOT(IFERROR(AND(ISNUMBER(Settings!$B$2),Settings!$B$2=INT(Settings!$B$2),Settings!$B$2&gt;=1,Settings!$B$2&lt;=2958465),FALSE)),AND(H77&lt;&gt;"",NOT(IFERROR(AND(ISNUMBER(H77),H77=INT(H77),H77&gt;=1,H77&lt;=2958465),FALSE)))),"Review inputs",IF(D77&lt;Settings!$B$2,"Expired",IF(G77&lt;=Settings!$B$2,"Action due","Future"))))</f>
        <v/>
      </c>
      <c r="L77" s="9">
        <f>IF(A77="","",IF(K77="Review inputs","Resolve missing inputs",IF(H77="","Schedule refresher",IF(H77&gt;D77,"Plan after expiration",IF(H77&lt;Settings!$B$2,"Confirm or reschedule","Planned")))))</f>
        <v/>
      </c>
      <c r="M77" s="11" t="n"/>
      <c r="O77">
        <f>""</f>
        <v/>
      </c>
    </row>
    <row r="78" ht="34" customHeight="1">
      <c r="A78" s="11" t="n"/>
      <c r="B78" s="11" t="n"/>
      <c r="C78" s="11" t="n"/>
      <c r="D78" s="12" t="n"/>
      <c r="E78" s="13" t="n"/>
      <c r="F78" s="14">
        <f>IF(A78="","",IF(E78&lt;&gt;"",IF(IFERROR(AND(ISNUMBER(E78),E78=INT(E78),E78&gt;=0,E78&lt;=365),FALSE),E78,""),IF(OR(C78="",COUNTIF(Settings!$A$6:$A$10,C78)&lt;&gt;1),"",IFERROR(IF(AND(COUNTIFS(Settings!$A$6:$A$10,C78,Settings!$B$6:$B$10,"&lt;&gt;")=1,IFERROR(AND(ISNUMBER(VLOOKUP(C78,Settings!$A$6:$B$10,2,FALSE)),VLOOKUP(C78,Settings!$A$6:$B$10,2,FALSE)=INT(VLOOKUP(C78,Settings!$A$6:$B$10,2,FALSE)),VLOOKUP(C78,Settings!$A$6:$B$10,2,FALSE)&gt;=0,VLOOKUP(C78,Settings!$A$6:$B$10,2,FALSE)&lt;=365),FALSE)),VLOOKUP(C78,Settings!$A$6:$B$10,2,FALSE),""),""))))</f>
        <v/>
      </c>
      <c r="G78" s="3">
        <f>IF(OR(A78="",D78="",F78=""),"",IF(IFERROR(AND(IFERROR(AND(ISNUMBER(D78),D78=INT(D78),D78&gt;=1,D78&lt;=2958465),FALSE),ISNUMBER(F78),D78-F78&gt;=1),FALSE),D78-F78,""))</f>
        <v/>
      </c>
      <c r="H78" s="12" t="n"/>
      <c r="I78" s="11" t="n"/>
      <c r="J78" s="14">
        <f>IF(OR(A78="",D78=""),"",IF(AND(IFERROR(AND(ISNUMBER(D78),D78=INT(D78),D78&gt;=1,D78&lt;=2958465),FALSE),IFERROR(AND(ISNUMBER(Settings!$B$2),Settings!$B$2=INT(Settings!$B$2),Settings!$B$2&gt;=1,Settings!$B$2&lt;=2958465),FALSE)),D78-Settings!$B$2,""))</f>
        <v/>
      </c>
      <c r="K78" s="2">
        <f>IF(A78="","",IF(OR(B78="",C78="",D78="",F78="",G78="",I78="",COUNTIF(Settings!$A$6:$A$10,C78)&lt;&gt;1,NOT(IFERROR(AND(ISNUMBER(D78),D78=INT(D78),D78&gt;=1,D78&lt;=2958465),FALSE)),NOT(IFERROR(AND(ISNUMBER(Settings!$B$2),Settings!$B$2=INT(Settings!$B$2),Settings!$B$2&gt;=1,Settings!$B$2&lt;=2958465),FALSE)),AND(H78&lt;&gt;"",NOT(IFERROR(AND(ISNUMBER(H78),H78=INT(H78),H78&gt;=1,H78&lt;=2958465),FALSE)))),"Review inputs",IF(D78&lt;Settings!$B$2,"Expired",IF(G78&lt;=Settings!$B$2,"Action due","Future"))))</f>
        <v/>
      </c>
      <c r="L78" s="2">
        <f>IF(A78="","",IF(K78="Review inputs","Resolve missing inputs",IF(H78="","Schedule refresher",IF(H78&gt;D78,"Plan after expiration",IF(H78&lt;Settings!$B$2,"Confirm or reschedule","Planned")))))</f>
        <v/>
      </c>
      <c r="M78" s="11" t="n"/>
      <c r="O78">
        <f>""</f>
        <v/>
      </c>
    </row>
    <row r="79" ht="34" customHeight="1">
      <c r="A79" s="11" t="n"/>
      <c r="B79" s="11" t="n"/>
      <c r="C79" s="11" t="n"/>
      <c r="D79" s="12" t="n"/>
      <c r="E79" s="13" t="n"/>
      <c r="F79" s="15">
        <f>IF(A79="","",IF(E79&lt;&gt;"",IF(IFERROR(AND(ISNUMBER(E79),E79=INT(E79),E79&gt;=0,E79&lt;=365),FALSE),E79,""),IF(OR(C79="",COUNTIF(Settings!$A$6:$A$10,C79)&lt;&gt;1),"",IFERROR(IF(AND(COUNTIFS(Settings!$A$6:$A$10,C79,Settings!$B$6:$B$10,"&lt;&gt;")=1,IFERROR(AND(ISNUMBER(VLOOKUP(C79,Settings!$A$6:$B$10,2,FALSE)),VLOOKUP(C79,Settings!$A$6:$B$10,2,FALSE)=INT(VLOOKUP(C79,Settings!$A$6:$B$10,2,FALSE)),VLOOKUP(C79,Settings!$A$6:$B$10,2,FALSE)&gt;=0,VLOOKUP(C79,Settings!$A$6:$B$10,2,FALSE)&lt;=365),FALSE)),VLOOKUP(C79,Settings!$A$6:$B$10,2,FALSE),""),""))))</f>
        <v/>
      </c>
      <c r="G79" s="16">
        <f>IF(OR(A79="",D79="",F79=""),"",IF(IFERROR(AND(IFERROR(AND(ISNUMBER(D79),D79=INT(D79),D79&gt;=1,D79&lt;=2958465),FALSE),ISNUMBER(F79),D79-F79&gt;=1),FALSE),D79-F79,""))</f>
        <v/>
      </c>
      <c r="H79" s="12" t="n"/>
      <c r="I79" s="11" t="n"/>
      <c r="J79" s="15">
        <f>IF(OR(A79="",D79=""),"",IF(AND(IFERROR(AND(ISNUMBER(D79),D79=INT(D79),D79&gt;=1,D79&lt;=2958465),FALSE),IFERROR(AND(ISNUMBER(Settings!$B$2),Settings!$B$2=INT(Settings!$B$2),Settings!$B$2&gt;=1,Settings!$B$2&lt;=2958465),FALSE)),D79-Settings!$B$2,""))</f>
        <v/>
      </c>
      <c r="K79" s="9">
        <f>IF(A79="","",IF(OR(B79="",C79="",D79="",F79="",G79="",I79="",COUNTIF(Settings!$A$6:$A$10,C79)&lt;&gt;1,NOT(IFERROR(AND(ISNUMBER(D79),D79=INT(D79),D79&gt;=1,D79&lt;=2958465),FALSE)),NOT(IFERROR(AND(ISNUMBER(Settings!$B$2),Settings!$B$2=INT(Settings!$B$2),Settings!$B$2&gt;=1,Settings!$B$2&lt;=2958465),FALSE)),AND(H79&lt;&gt;"",NOT(IFERROR(AND(ISNUMBER(H79),H79=INT(H79),H79&gt;=1,H79&lt;=2958465),FALSE)))),"Review inputs",IF(D79&lt;Settings!$B$2,"Expired",IF(G79&lt;=Settings!$B$2,"Action due","Future"))))</f>
        <v/>
      </c>
      <c r="L79" s="9">
        <f>IF(A79="","",IF(K79="Review inputs","Resolve missing inputs",IF(H79="","Schedule refresher",IF(H79&gt;D79,"Plan after expiration",IF(H79&lt;Settings!$B$2,"Confirm or reschedule","Planned")))))</f>
        <v/>
      </c>
      <c r="M79" s="11" t="n"/>
      <c r="O79">
        <f>""</f>
        <v/>
      </c>
    </row>
    <row r="80" ht="34" customHeight="1">
      <c r="A80" s="11" t="n"/>
      <c r="B80" s="11" t="n"/>
      <c r="C80" s="11" t="n"/>
      <c r="D80" s="12" t="n"/>
      <c r="E80" s="13" t="n"/>
      <c r="F80" s="14">
        <f>IF(A80="","",IF(E80&lt;&gt;"",IF(IFERROR(AND(ISNUMBER(E80),E80=INT(E80),E80&gt;=0,E80&lt;=365),FALSE),E80,""),IF(OR(C80="",COUNTIF(Settings!$A$6:$A$10,C80)&lt;&gt;1),"",IFERROR(IF(AND(COUNTIFS(Settings!$A$6:$A$10,C80,Settings!$B$6:$B$10,"&lt;&gt;")=1,IFERROR(AND(ISNUMBER(VLOOKUP(C80,Settings!$A$6:$B$10,2,FALSE)),VLOOKUP(C80,Settings!$A$6:$B$10,2,FALSE)=INT(VLOOKUP(C80,Settings!$A$6:$B$10,2,FALSE)),VLOOKUP(C80,Settings!$A$6:$B$10,2,FALSE)&gt;=0,VLOOKUP(C80,Settings!$A$6:$B$10,2,FALSE)&lt;=365),FALSE)),VLOOKUP(C80,Settings!$A$6:$B$10,2,FALSE),""),""))))</f>
        <v/>
      </c>
      <c r="G80" s="3">
        <f>IF(OR(A80="",D80="",F80=""),"",IF(IFERROR(AND(IFERROR(AND(ISNUMBER(D80),D80=INT(D80),D80&gt;=1,D80&lt;=2958465),FALSE),ISNUMBER(F80),D80-F80&gt;=1),FALSE),D80-F80,""))</f>
        <v/>
      </c>
      <c r="H80" s="12" t="n"/>
      <c r="I80" s="11" t="n"/>
      <c r="J80" s="14">
        <f>IF(OR(A80="",D80=""),"",IF(AND(IFERROR(AND(ISNUMBER(D80),D80=INT(D80),D80&gt;=1,D80&lt;=2958465),FALSE),IFERROR(AND(ISNUMBER(Settings!$B$2),Settings!$B$2=INT(Settings!$B$2),Settings!$B$2&gt;=1,Settings!$B$2&lt;=2958465),FALSE)),D80-Settings!$B$2,""))</f>
        <v/>
      </c>
      <c r="K80" s="2">
        <f>IF(A80="","",IF(OR(B80="",C80="",D80="",F80="",G80="",I80="",COUNTIF(Settings!$A$6:$A$10,C80)&lt;&gt;1,NOT(IFERROR(AND(ISNUMBER(D80),D80=INT(D80),D80&gt;=1,D80&lt;=2958465),FALSE)),NOT(IFERROR(AND(ISNUMBER(Settings!$B$2),Settings!$B$2=INT(Settings!$B$2),Settings!$B$2&gt;=1,Settings!$B$2&lt;=2958465),FALSE)),AND(H80&lt;&gt;"",NOT(IFERROR(AND(ISNUMBER(H80),H80=INT(H80),H80&gt;=1,H80&lt;=2958465),FALSE)))),"Review inputs",IF(D80&lt;Settings!$B$2,"Expired",IF(G80&lt;=Settings!$B$2,"Action due","Future"))))</f>
        <v/>
      </c>
      <c r="L80" s="2">
        <f>IF(A80="","",IF(K80="Review inputs","Resolve missing inputs",IF(H80="","Schedule refresher",IF(H80&gt;D80,"Plan after expiration",IF(H80&lt;Settings!$B$2,"Confirm or reschedule","Planned")))))</f>
        <v/>
      </c>
      <c r="M80" s="11" t="n"/>
      <c r="O80">
        <f>""</f>
        <v/>
      </c>
    </row>
    <row r="81" ht="34" customHeight="1">
      <c r="A81" s="11" t="n"/>
      <c r="B81" s="11" t="n"/>
      <c r="C81" s="11" t="n"/>
      <c r="D81" s="12" t="n"/>
      <c r="E81" s="13" t="n"/>
      <c r="F81" s="15">
        <f>IF(A81="","",IF(E81&lt;&gt;"",IF(IFERROR(AND(ISNUMBER(E81),E81=INT(E81),E81&gt;=0,E81&lt;=365),FALSE),E81,""),IF(OR(C81="",COUNTIF(Settings!$A$6:$A$10,C81)&lt;&gt;1),"",IFERROR(IF(AND(COUNTIFS(Settings!$A$6:$A$10,C81,Settings!$B$6:$B$10,"&lt;&gt;")=1,IFERROR(AND(ISNUMBER(VLOOKUP(C81,Settings!$A$6:$B$10,2,FALSE)),VLOOKUP(C81,Settings!$A$6:$B$10,2,FALSE)=INT(VLOOKUP(C81,Settings!$A$6:$B$10,2,FALSE)),VLOOKUP(C81,Settings!$A$6:$B$10,2,FALSE)&gt;=0,VLOOKUP(C81,Settings!$A$6:$B$10,2,FALSE)&lt;=365),FALSE)),VLOOKUP(C81,Settings!$A$6:$B$10,2,FALSE),""),""))))</f>
        <v/>
      </c>
      <c r="G81" s="16">
        <f>IF(OR(A81="",D81="",F81=""),"",IF(IFERROR(AND(IFERROR(AND(ISNUMBER(D81),D81=INT(D81),D81&gt;=1,D81&lt;=2958465),FALSE),ISNUMBER(F81),D81-F81&gt;=1),FALSE),D81-F81,""))</f>
        <v/>
      </c>
      <c r="H81" s="12" t="n"/>
      <c r="I81" s="11" t="n"/>
      <c r="J81" s="15">
        <f>IF(OR(A81="",D81=""),"",IF(AND(IFERROR(AND(ISNUMBER(D81),D81=INT(D81),D81&gt;=1,D81&lt;=2958465),FALSE),IFERROR(AND(ISNUMBER(Settings!$B$2),Settings!$B$2=INT(Settings!$B$2),Settings!$B$2&gt;=1,Settings!$B$2&lt;=2958465),FALSE)),D81-Settings!$B$2,""))</f>
        <v/>
      </c>
      <c r="K81" s="9">
        <f>IF(A81="","",IF(OR(B81="",C81="",D81="",F81="",G81="",I81="",COUNTIF(Settings!$A$6:$A$10,C81)&lt;&gt;1,NOT(IFERROR(AND(ISNUMBER(D81),D81=INT(D81),D81&gt;=1,D81&lt;=2958465),FALSE)),NOT(IFERROR(AND(ISNUMBER(Settings!$B$2),Settings!$B$2=INT(Settings!$B$2),Settings!$B$2&gt;=1,Settings!$B$2&lt;=2958465),FALSE)),AND(H81&lt;&gt;"",NOT(IFERROR(AND(ISNUMBER(H81),H81=INT(H81),H81&gt;=1,H81&lt;=2958465),FALSE)))),"Review inputs",IF(D81&lt;Settings!$B$2,"Expired",IF(G81&lt;=Settings!$B$2,"Action due","Future"))))</f>
        <v/>
      </c>
      <c r="L81" s="9">
        <f>IF(A81="","",IF(K81="Review inputs","Resolve missing inputs",IF(H81="","Schedule refresher",IF(H81&gt;D81,"Plan after expiration",IF(H81&lt;Settings!$B$2,"Confirm or reschedule","Planned")))))</f>
        <v/>
      </c>
      <c r="M81" s="11" t="n"/>
      <c r="O81">
        <f>""</f>
        <v/>
      </c>
    </row>
    <row r="82" ht="34" customHeight="1">
      <c r="A82" s="11" t="n"/>
      <c r="B82" s="11" t="n"/>
      <c r="C82" s="11" t="n"/>
      <c r="D82" s="12" t="n"/>
      <c r="E82" s="13" t="n"/>
      <c r="F82" s="14">
        <f>IF(A82="","",IF(E82&lt;&gt;"",IF(IFERROR(AND(ISNUMBER(E82),E82=INT(E82),E82&gt;=0,E82&lt;=365),FALSE),E82,""),IF(OR(C82="",COUNTIF(Settings!$A$6:$A$10,C82)&lt;&gt;1),"",IFERROR(IF(AND(COUNTIFS(Settings!$A$6:$A$10,C82,Settings!$B$6:$B$10,"&lt;&gt;")=1,IFERROR(AND(ISNUMBER(VLOOKUP(C82,Settings!$A$6:$B$10,2,FALSE)),VLOOKUP(C82,Settings!$A$6:$B$10,2,FALSE)=INT(VLOOKUP(C82,Settings!$A$6:$B$10,2,FALSE)),VLOOKUP(C82,Settings!$A$6:$B$10,2,FALSE)&gt;=0,VLOOKUP(C82,Settings!$A$6:$B$10,2,FALSE)&lt;=365),FALSE)),VLOOKUP(C82,Settings!$A$6:$B$10,2,FALSE),""),""))))</f>
        <v/>
      </c>
      <c r="G82" s="3">
        <f>IF(OR(A82="",D82="",F82=""),"",IF(IFERROR(AND(IFERROR(AND(ISNUMBER(D82),D82=INT(D82),D82&gt;=1,D82&lt;=2958465),FALSE),ISNUMBER(F82),D82-F82&gt;=1),FALSE),D82-F82,""))</f>
        <v/>
      </c>
      <c r="H82" s="12" t="n"/>
      <c r="I82" s="11" t="n"/>
      <c r="J82" s="14">
        <f>IF(OR(A82="",D82=""),"",IF(AND(IFERROR(AND(ISNUMBER(D82),D82=INT(D82),D82&gt;=1,D82&lt;=2958465),FALSE),IFERROR(AND(ISNUMBER(Settings!$B$2),Settings!$B$2=INT(Settings!$B$2),Settings!$B$2&gt;=1,Settings!$B$2&lt;=2958465),FALSE)),D82-Settings!$B$2,""))</f>
        <v/>
      </c>
      <c r="K82" s="2">
        <f>IF(A82="","",IF(OR(B82="",C82="",D82="",F82="",G82="",I82="",COUNTIF(Settings!$A$6:$A$10,C82)&lt;&gt;1,NOT(IFERROR(AND(ISNUMBER(D82),D82=INT(D82),D82&gt;=1,D82&lt;=2958465),FALSE)),NOT(IFERROR(AND(ISNUMBER(Settings!$B$2),Settings!$B$2=INT(Settings!$B$2),Settings!$B$2&gt;=1,Settings!$B$2&lt;=2958465),FALSE)),AND(H82&lt;&gt;"",NOT(IFERROR(AND(ISNUMBER(H82),H82=INT(H82),H82&gt;=1,H82&lt;=2958465),FALSE)))),"Review inputs",IF(D82&lt;Settings!$B$2,"Expired",IF(G82&lt;=Settings!$B$2,"Action due","Future"))))</f>
        <v/>
      </c>
      <c r="L82" s="2">
        <f>IF(A82="","",IF(K82="Review inputs","Resolve missing inputs",IF(H82="","Schedule refresher",IF(H82&gt;D82,"Plan after expiration",IF(H82&lt;Settings!$B$2,"Confirm or reschedule","Planned")))))</f>
        <v/>
      </c>
      <c r="M82" s="11" t="n"/>
      <c r="O82">
        <f>""</f>
        <v/>
      </c>
    </row>
    <row r="83" ht="34" customHeight="1">
      <c r="A83" s="11" t="n"/>
      <c r="B83" s="11" t="n"/>
      <c r="C83" s="11" t="n"/>
      <c r="D83" s="12" t="n"/>
      <c r="E83" s="13" t="n"/>
      <c r="F83" s="15">
        <f>IF(A83="","",IF(E83&lt;&gt;"",IF(IFERROR(AND(ISNUMBER(E83),E83=INT(E83),E83&gt;=0,E83&lt;=365),FALSE),E83,""),IF(OR(C83="",COUNTIF(Settings!$A$6:$A$10,C83)&lt;&gt;1),"",IFERROR(IF(AND(COUNTIFS(Settings!$A$6:$A$10,C83,Settings!$B$6:$B$10,"&lt;&gt;")=1,IFERROR(AND(ISNUMBER(VLOOKUP(C83,Settings!$A$6:$B$10,2,FALSE)),VLOOKUP(C83,Settings!$A$6:$B$10,2,FALSE)=INT(VLOOKUP(C83,Settings!$A$6:$B$10,2,FALSE)),VLOOKUP(C83,Settings!$A$6:$B$10,2,FALSE)&gt;=0,VLOOKUP(C83,Settings!$A$6:$B$10,2,FALSE)&lt;=365),FALSE)),VLOOKUP(C83,Settings!$A$6:$B$10,2,FALSE),""),""))))</f>
        <v/>
      </c>
      <c r="G83" s="16">
        <f>IF(OR(A83="",D83="",F83=""),"",IF(IFERROR(AND(IFERROR(AND(ISNUMBER(D83),D83=INT(D83),D83&gt;=1,D83&lt;=2958465),FALSE),ISNUMBER(F83),D83-F83&gt;=1),FALSE),D83-F83,""))</f>
        <v/>
      </c>
      <c r="H83" s="12" t="n"/>
      <c r="I83" s="11" t="n"/>
      <c r="J83" s="15">
        <f>IF(OR(A83="",D83=""),"",IF(AND(IFERROR(AND(ISNUMBER(D83),D83=INT(D83),D83&gt;=1,D83&lt;=2958465),FALSE),IFERROR(AND(ISNUMBER(Settings!$B$2),Settings!$B$2=INT(Settings!$B$2),Settings!$B$2&gt;=1,Settings!$B$2&lt;=2958465),FALSE)),D83-Settings!$B$2,""))</f>
        <v/>
      </c>
      <c r="K83" s="9">
        <f>IF(A83="","",IF(OR(B83="",C83="",D83="",F83="",G83="",I83="",COUNTIF(Settings!$A$6:$A$10,C83)&lt;&gt;1,NOT(IFERROR(AND(ISNUMBER(D83),D83=INT(D83),D83&gt;=1,D83&lt;=2958465),FALSE)),NOT(IFERROR(AND(ISNUMBER(Settings!$B$2),Settings!$B$2=INT(Settings!$B$2),Settings!$B$2&gt;=1,Settings!$B$2&lt;=2958465),FALSE)),AND(H83&lt;&gt;"",NOT(IFERROR(AND(ISNUMBER(H83),H83=INT(H83),H83&gt;=1,H83&lt;=2958465),FALSE)))),"Review inputs",IF(D83&lt;Settings!$B$2,"Expired",IF(G83&lt;=Settings!$B$2,"Action due","Future"))))</f>
        <v/>
      </c>
      <c r="L83" s="9">
        <f>IF(A83="","",IF(K83="Review inputs","Resolve missing inputs",IF(H83="","Schedule refresher",IF(H83&gt;D83,"Plan after expiration",IF(H83&lt;Settings!$B$2,"Confirm or reschedule","Planned")))))</f>
        <v/>
      </c>
      <c r="M83" s="11" t="n"/>
      <c r="O83">
        <f>""</f>
        <v/>
      </c>
    </row>
    <row r="84" ht="34" customHeight="1">
      <c r="A84" s="11" t="n"/>
      <c r="B84" s="11" t="n"/>
      <c r="C84" s="11" t="n"/>
      <c r="D84" s="12" t="n"/>
      <c r="E84" s="13" t="n"/>
      <c r="F84" s="14">
        <f>IF(A84="","",IF(E84&lt;&gt;"",IF(IFERROR(AND(ISNUMBER(E84),E84=INT(E84),E84&gt;=0,E84&lt;=365),FALSE),E84,""),IF(OR(C84="",COUNTIF(Settings!$A$6:$A$10,C84)&lt;&gt;1),"",IFERROR(IF(AND(COUNTIFS(Settings!$A$6:$A$10,C84,Settings!$B$6:$B$10,"&lt;&gt;")=1,IFERROR(AND(ISNUMBER(VLOOKUP(C84,Settings!$A$6:$B$10,2,FALSE)),VLOOKUP(C84,Settings!$A$6:$B$10,2,FALSE)=INT(VLOOKUP(C84,Settings!$A$6:$B$10,2,FALSE)),VLOOKUP(C84,Settings!$A$6:$B$10,2,FALSE)&gt;=0,VLOOKUP(C84,Settings!$A$6:$B$10,2,FALSE)&lt;=365),FALSE)),VLOOKUP(C84,Settings!$A$6:$B$10,2,FALSE),""),""))))</f>
        <v/>
      </c>
      <c r="G84" s="3">
        <f>IF(OR(A84="",D84="",F84=""),"",IF(IFERROR(AND(IFERROR(AND(ISNUMBER(D84),D84=INT(D84),D84&gt;=1,D84&lt;=2958465),FALSE),ISNUMBER(F84),D84-F84&gt;=1),FALSE),D84-F84,""))</f>
        <v/>
      </c>
      <c r="H84" s="12" t="n"/>
      <c r="I84" s="11" t="n"/>
      <c r="J84" s="14">
        <f>IF(OR(A84="",D84=""),"",IF(AND(IFERROR(AND(ISNUMBER(D84),D84=INT(D84),D84&gt;=1,D84&lt;=2958465),FALSE),IFERROR(AND(ISNUMBER(Settings!$B$2),Settings!$B$2=INT(Settings!$B$2),Settings!$B$2&gt;=1,Settings!$B$2&lt;=2958465),FALSE)),D84-Settings!$B$2,""))</f>
        <v/>
      </c>
      <c r="K84" s="2">
        <f>IF(A84="","",IF(OR(B84="",C84="",D84="",F84="",G84="",I84="",COUNTIF(Settings!$A$6:$A$10,C84)&lt;&gt;1,NOT(IFERROR(AND(ISNUMBER(D84),D84=INT(D84),D84&gt;=1,D84&lt;=2958465),FALSE)),NOT(IFERROR(AND(ISNUMBER(Settings!$B$2),Settings!$B$2=INT(Settings!$B$2),Settings!$B$2&gt;=1,Settings!$B$2&lt;=2958465),FALSE)),AND(H84&lt;&gt;"",NOT(IFERROR(AND(ISNUMBER(H84),H84=INT(H84),H84&gt;=1,H84&lt;=2958465),FALSE)))),"Review inputs",IF(D84&lt;Settings!$B$2,"Expired",IF(G84&lt;=Settings!$B$2,"Action due","Future"))))</f>
        <v/>
      </c>
      <c r="L84" s="2">
        <f>IF(A84="","",IF(K84="Review inputs","Resolve missing inputs",IF(H84="","Schedule refresher",IF(H84&gt;D84,"Plan after expiration",IF(H84&lt;Settings!$B$2,"Confirm or reschedule","Planned")))))</f>
        <v/>
      </c>
      <c r="M84" s="11" t="n"/>
      <c r="O84">
        <f>""</f>
        <v/>
      </c>
    </row>
    <row r="85" ht="34" customHeight="1">
      <c r="A85" s="11" t="n"/>
      <c r="B85" s="11" t="n"/>
      <c r="C85" s="11" t="n"/>
      <c r="D85" s="12" t="n"/>
      <c r="E85" s="13" t="n"/>
      <c r="F85" s="15">
        <f>IF(A85="","",IF(E85&lt;&gt;"",IF(IFERROR(AND(ISNUMBER(E85),E85=INT(E85),E85&gt;=0,E85&lt;=365),FALSE),E85,""),IF(OR(C85="",COUNTIF(Settings!$A$6:$A$10,C85)&lt;&gt;1),"",IFERROR(IF(AND(COUNTIFS(Settings!$A$6:$A$10,C85,Settings!$B$6:$B$10,"&lt;&gt;")=1,IFERROR(AND(ISNUMBER(VLOOKUP(C85,Settings!$A$6:$B$10,2,FALSE)),VLOOKUP(C85,Settings!$A$6:$B$10,2,FALSE)=INT(VLOOKUP(C85,Settings!$A$6:$B$10,2,FALSE)),VLOOKUP(C85,Settings!$A$6:$B$10,2,FALSE)&gt;=0,VLOOKUP(C85,Settings!$A$6:$B$10,2,FALSE)&lt;=365),FALSE)),VLOOKUP(C85,Settings!$A$6:$B$10,2,FALSE),""),""))))</f>
        <v/>
      </c>
      <c r="G85" s="16">
        <f>IF(OR(A85="",D85="",F85=""),"",IF(IFERROR(AND(IFERROR(AND(ISNUMBER(D85),D85=INT(D85),D85&gt;=1,D85&lt;=2958465),FALSE),ISNUMBER(F85),D85-F85&gt;=1),FALSE),D85-F85,""))</f>
        <v/>
      </c>
      <c r="H85" s="12" t="n"/>
      <c r="I85" s="11" t="n"/>
      <c r="J85" s="15">
        <f>IF(OR(A85="",D85=""),"",IF(AND(IFERROR(AND(ISNUMBER(D85),D85=INT(D85),D85&gt;=1,D85&lt;=2958465),FALSE),IFERROR(AND(ISNUMBER(Settings!$B$2),Settings!$B$2=INT(Settings!$B$2),Settings!$B$2&gt;=1,Settings!$B$2&lt;=2958465),FALSE)),D85-Settings!$B$2,""))</f>
        <v/>
      </c>
      <c r="K85" s="9">
        <f>IF(A85="","",IF(OR(B85="",C85="",D85="",F85="",G85="",I85="",COUNTIF(Settings!$A$6:$A$10,C85)&lt;&gt;1,NOT(IFERROR(AND(ISNUMBER(D85),D85=INT(D85),D85&gt;=1,D85&lt;=2958465),FALSE)),NOT(IFERROR(AND(ISNUMBER(Settings!$B$2),Settings!$B$2=INT(Settings!$B$2),Settings!$B$2&gt;=1,Settings!$B$2&lt;=2958465),FALSE)),AND(H85&lt;&gt;"",NOT(IFERROR(AND(ISNUMBER(H85),H85=INT(H85),H85&gt;=1,H85&lt;=2958465),FALSE)))),"Review inputs",IF(D85&lt;Settings!$B$2,"Expired",IF(G85&lt;=Settings!$B$2,"Action due","Future"))))</f>
        <v/>
      </c>
      <c r="L85" s="9">
        <f>IF(A85="","",IF(K85="Review inputs","Resolve missing inputs",IF(H85="","Schedule refresher",IF(H85&gt;D85,"Plan after expiration",IF(H85&lt;Settings!$B$2,"Confirm or reschedule","Planned")))))</f>
        <v/>
      </c>
      <c r="M85" s="11" t="n"/>
      <c r="O85">
        <f>""</f>
        <v/>
      </c>
    </row>
    <row r="86" ht="34" customHeight="1">
      <c r="A86" s="11" t="n"/>
      <c r="B86" s="11" t="n"/>
      <c r="C86" s="11" t="n"/>
      <c r="D86" s="12" t="n"/>
      <c r="E86" s="13" t="n"/>
      <c r="F86" s="14">
        <f>IF(A86="","",IF(E86&lt;&gt;"",IF(IFERROR(AND(ISNUMBER(E86),E86=INT(E86),E86&gt;=0,E86&lt;=365),FALSE),E86,""),IF(OR(C86="",COUNTIF(Settings!$A$6:$A$10,C86)&lt;&gt;1),"",IFERROR(IF(AND(COUNTIFS(Settings!$A$6:$A$10,C86,Settings!$B$6:$B$10,"&lt;&gt;")=1,IFERROR(AND(ISNUMBER(VLOOKUP(C86,Settings!$A$6:$B$10,2,FALSE)),VLOOKUP(C86,Settings!$A$6:$B$10,2,FALSE)=INT(VLOOKUP(C86,Settings!$A$6:$B$10,2,FALSE)),VLOOKUP(C86,Settings!$A$6:$B$10,2,FALSE)&gt;=0,VLOOKUP(C86,Settings!$A$6:$B$10,2,FALSE)&lt;=365),FALSE)),VLOOKUP(C86,Settings!$A$6:$B$10,2,FALSE),""),""))))</f>
        <v/>
      </c>
      <c r="G86" s="3">
        <f>IF(OR(A86="",D86="",F86=""),"",IF(IFERROR(AND(IFERROR(AND(ISNUMBER(D86),D86=INT(D86),D86&gt;=1,D86&lt;=2958465),FALSE),ISNUMBER(F86),D86-F86&gt;=1),FALSE),D86-F86,""))</f>
        <v/>
      </c>
      <c r="H86" s="12" t="n"/>
      <c r="I86" s="11" t="n"/>
      <c r="J86" s="14">
        <f>IF(OR(A86="",D86=""),"",IF(AND(IFERROR(AND(ISNUMBER(D86),D86=INT(D86),D86&gt;=1,D86&lt;=2958465),FALSE),IFERROR(AND(ISNUMBER(Settings!$B$2),Settings!$B$2=INT(Settings!$B$2),Settings!$B$2&gt;=1,Settings!$B$2&lt;=2958465),FALSE)),D86-Settings!$B$2,""))</f>
        <v/>
      </c>
      <c r="K86" s="2">
        <f>IF(A86="","",IF(OR(B86="",C86="",D86="",F86="",G86="",I86="",COUNTIF(Settings!$A$6:$A$10,C86)&lt;&gt;1,NOT(IFERROR(AND(ISNUMBER(D86),D86=INT(D86),D86&gt;=1,D86&lt;=2958465),FALSE)),NOT(IFERROR(AND(ISNUMBER(Settings!$B$2),Settings!$B$2=INT(Settings!$B$2),Settings!$B$2&gt;=1,Settings!$B$2&lt;=2958465),FALSE)),AND(H86&lt;&gt;"",NOT(IFERROR(AND(ISNUMBER(H86),H86=INT(H86),H86&gt;=1,H86&lt;=2958465),FALSE)))),"Review inputs",IF(D86&lt;Settings!$B$2,"Expired",IF(G86&lt;=Settings!$B$2,"Action due","Future"))))</f>
        <v/>
      </c>
      <c r="L86" s="2">
        <f>IF(A86="","",IF(K86="Review inputs","Resolve missing inputs",IF(H86="","Schedule refresher",IF(H86&gt;D86,"Plan after expiration",IF(H86&lt;Settings!$B$2,"Confirm or reschedule","Planned")))))</f>
        <v/>
      </c>
      <c r="M86" s="11" t="n"/>
      <c r="O86">
        <f>""</f>
        <v/>
      </c>
    </row>
    <row r="87" ht="34" customHeight="1">
      <c r="A87" s="11" t="n"/>
      <c r="B87" s="11" t="n"/>
      <c r="C87" s="11" t="n"/>
      <c r="D87" s="12" t="n"/>
      <c r="E87" s="13" t="n"/>
      <c r="F87" s="15">
        <f>IF(A87="","",IF(E87&lt;&gt;"",IF(IFERROR(AND(ISNUMBER(E87),E87=INT(E87),E87&gt;=0,E87&lt;=365),FALSE),E87,""),IF(OR(C87="",COUNTIF(Settings!$A$6:$A$10,C87)&lt;&gt;1),"",IFERROR(IF(AND(COUNTIFS(Settings!$A$6:$A$10,C87,Settings!$B$6:$B$10,"&lt;&gt;")=1,IFERROR(AND(ISNUMBER(VLOOKUP(C87,Settings!$A$6:$B$10,2,FALSE)),VLOOKUP(C87,Settings!$A$6:$B$10,2,FALSE)=INT(VLOOKUP(C87,Settings!$A$6:$B$10,2,FALSE)),VLOOKUP(C87,Settings!$A$6:$B$10,2,FALSE)&gt;=0,VLOOKUP(C87,Settings!$A$6:$B$10,2,FALSE)&lt;=365),FALSE)),VLOOKUP(C87,Settings!$A$6:$B$10,2,FALSE),""),""))))</f>
        <v/>
      </c>
      <c r="G87" s="16">
        <f>IF(OR(A87="",D87="",F87=""),"",IF(IFERROR(AND(IFERROR(AND(ISNUMBER(D87),D87=INT(D87),D87&gt;=1,D87&lt;=2958465),FALSE),ISNUMBER(F87),D87-F87&gt;=1),FALSE),D87-F87,""))</f>
        <v/>
      </c>
      <c r="H87" s="12" t="n"/>
      <c r="I87" s="11" t="n"/>
      <c r="J87" s="15">
        <f>IF(OR(A87="",D87=""),"",IF(AND(IFERROR(AND(ISNUMBER(D87),D87=INT(D87),D87&gt;=1,D87&lt;=2958465),FALSE),IFERROR(AND(ISNUMBER(Settings!$B$2),Settings!$B$2=INT(Settings!$B$2),Settings!$B$2&gt;=1,Settings!$B$2&lt;=2958465),FALSE)),D87-Settings!$B$2,""))</f>
        <v/>
      </c>
      <c r="K87" s="9">
        <f>IF(A87="","",IF(OR(B87="",C87="",D87="",F87="",G87="",I87="",COUNTIF(Settings!$A$6:$A$10,C87)&lt;&gt;1,NOT(IFERROR(AND(ISNUMBER(D87),D87=INT(D87),D87&gt;=1,D87&lt;=2958465),FALSE)),NOT(IFERROR(AND(ISNUMBER(Settings!$B$2),Settings!$B$2=INT(Settings!$B$2),Settings!$B$2&gt;=1,Settings!$B$2&lt;=2958465),FALSE)),AND(H87&lt;&gt;"",NOT(IFERROR(AND(ISNUMBER(H87),H87=INT(H87),H87&gt;=1,H87&lt;=2958465),FALSE)))),"Review inputs",IF(D87&lt;Settings!$B$2,"Expired",IF(G87&lt;=Settings!$B$2,"Action due","Future"))))</f>
        <v/>
      </c>
      <c r="L87" s="9">
        <f>IF(A87="","",IF(K87="Review inputs","Resolve missing inputs",IF(H87="","Schedule refresher",IF(H87&gt;D87,"Plan after expiration",IF(H87&lt;Settings!$B$2,"Confirm or reschedule","Planned")))))</f>
        <v/>
      </c>
      <c r="M87" s="11" t="n"/>
      <c r="O87">
        <f>""</f>
        <v/>
      </c>
    </row>
    <row r="88" ht="34" customHeight="1">
      <c r="A88" s="11" t="n"/>
      <c r="B88" s="11" t="n"/>
      <c r="C88" s="11" t="n"/>
      <c r="D88" s="12" t="n"/>
      <c r="E88" s="13" t="n"/>
      <c r="F88" s="14">
        <f>IF(A88="","",IF(E88&lt;&gt;"",IF(IFERROR(AND(ISNUMBER(E88),E88=INT(E88),E88&gt;=0,E88&lt;=365),FALSE),E88,""),IF(OR(C88="",COUNTIF(Settings!$A$6:$A$10,C88)&lt;&gt;1),"",IFERROR(IF(AND(COUNTIFS(Settings!$A$6:$A$10,C88,Settings!$B$6:$B$10,"&lt;&gt;")=1,IFERROR(AND(ISNUMBER(VLOOKUP(C88,Settings!$A$6:$B$10,2,FALSE)),VLOOKUP(C88,Settings!$A$6:$B$10,2,FALSE)=INT(VLOOKUP(C88,Settings!$A$6:$B$10,2,FALSE)),VLOOKUP(C88,Settings!$A$6:$B$10,2,FALSE)&gt;=0,VLOOKUP(C88,Settings!$A$6:$B$10,2,FALSE)&lt;=365),FALSE)),VLOOKUP(C88,Settings!$A$6:$B$10,2,FALSE),""),""))))</f>
        <v/>
      </c>
      <c r="G88" s="3">
        <f>IF(OR(A88="",D88="",F88=""),"",IF(IFERROR(AND(IFERROR(AND(ISNUMBER(D88),D88=INT(D88),D88&gt;=1,D88&lt;=2958465),FALSE),ISNUMBER(F88),D88-F88&gt;=1),FALSE),D88-F88,""))</f>
        <v/>
      </c>
      <c r="H88" s="12" t="n"/>
      <c r="I88" s="11" t="n"/>
      <c r="J88" s="14">
        <f>IF(OR(A88="",D88=""),"",IF(AND(IFERROR(AND(ISNUMBER(D88),D88=INT(D88),D88&gt;=1,D88&lt;=2958465),FALSE),IFERROR(AND(ISNUMBER(Settings!$B$2),Settings!$B$2=INT(Settings!$B$2),Settings!$B$2&gt;=1,Settings!$B$2&lt;=2958465),FALSE)),D88-Settings!$B$2,""))</f>
        <v/>
      </c>
      <c r="K88" s="2">
        <f>IF(A88="","",IF(OR(B88="",C88="",D88="",F88="",G88="",I88="",COUNTIF(Settings!$A$6:$A$10,C88)&lt;&gt;1,NOT(IFERROR(AND(ISNUMBER(D88),D88=INT(D88),D88&gt;=1,D88&lt;=2958465),FALSE)),NOT(IFERROR(AND(ISNUMBER(Settings!$B$2),Settings!$B$2=INT(Settings!$B$2),Settings!$B$2&gt;=1,Settings!$B$2&lt;=2958465),FALSE)),AND(H88&lt;&gt;"",NOT(IFERROR(AND(ISNUMBER(H88),H88=INT(H88),H88&gt;=1,H88&lt;=2958465),FALSE)))),"Review inputs",IF(D88&lt;Settings!$B$2,"Expired",IF(G88&lt;=Settings!$B$2,"Action due","Future"))))</f>
        <v/>
      </c>
      <c r="L88" s="2">
        <f>IF(A88="","",IF(K88="Review inputs","Resolve missing inputs",IF(H88="","Schedule refresher",IF(H88&gt;D88,"Plan after expiration",IF(H88&lt;Settings!$B$2,"Confirm or reschedule","Planned")))))</f>
        <v/>
      </c>
      <c r="M88" s="11" t="n"/>
      <c r="O88">
        <f>""</f>
        <v/>
      </c>
    </row>
    <row r="89" ht="34" customHeight="1">
      <c r="A89" s="11" t="n"/>
      <c r="B89" s="11" t="n"/>
      <c r="C89" s="11" t="n"/>
      <c r="D89" s="12" t="n"/>
      <c r="E89" s="13" t="n"/>
      <c r="F89" s="15">
        <f>IF(A89="","",IF(E89&lt;&gt;"",IF(IFERROR(AND(ISNUMBER(E89),E89=INT(E89),E89&gt;=0,E89&lt;=365),FALSE),E89,""),IF(OR(C89="",COUNTIF(Settings!$A$6:$A$10,C89)&lt;&gt;1),"",IFERROR(IF(AND(COUNTIFS(Settings!$A$6:$A$10,C89,Settings!$B$6:$B$10,"&lt;&gt;")=1,IFERROR(AND(ISNUMBER(VLOOKUP(C89,Settings!$A$6:$B$10,2,FALSE)),VLOOKUP(C89,Settings!$A$6:$B$10,2,FALSE)=INT(VLOOKUP(C89,Settings!$A$6:$B$10,2,FALSE)),VLOOKUP(C89,Settings!$A$6:$B$10,2,FALSE)&gt;=0,VLOOKUP(C89,Settings!$A$6:$B$10,2,FALSE)&lt;=365),FALSE)),VLOOKUP(C89,Settings!$A$6:$B$10,2,FALSE),""),""))))</f>
        <v/>
      </c>
      <c r="G89" s="16">
        <f>IF(OR(A89="",D89="",F89=""),"",IF(IFERROR(AND(IFERROR(AND(ISNUMBER(D89),D89=INT(D89),D89&gt;=1,D89&lt;=2958465),FALSE),ISNUMBER(F89),D89-F89&gt;=1),FALSE),D89-F89,""))</f>
        <v/>
      </c>
      <c r="H89" s="12" t="n"/>
      <c r="I89" s="11" t="n"/>
      <c r="J89" s="15">
        <f>IF(OR(A89="",D89=""),"",IF(AND(IFERROR(AND(ISNUMBER(D89),D89=INT(D89),D89&gt;=1,D89&lt;=2958465),FALSE),IFERROR(AND(ISNUMBER(Settings!$B$2),Settings!$B$2=INT(Settings!$B$2),Settings!$B$2&gt;=1,Settings!$B$2&lt;=2958465),FALSE)),D89-Settings!$B$2,""))</f>
        <v/>
      </c>
      <c r="K89" s="9">
        <f>IF(A89="","",IF(OR(B89="",C89="",D89="",F89="",G89="",I89="",COUNTIF(Settings!$A$6:$A$10,C89)&lt;&gt;1,NOT(IFERROR(AND(ISNUMBER(D89),D89=INT(D89),D89&gt;=1,D89&lt;=2958465),FALSE)),NOT(IFERROR(AND(ISNUMBER(Settings!$B$2),Settings!$B$2=INT(Settings!$B$2),Settings!$B$2&gt;=1,Settings!$B$2&lt;=2958465),FALSE)),AND(H89&lt;&gt;"",NOT(IFERROR(AND(ISNUMBER(H89),H89=INT(H89),H89&gt;=1,H89&lt;=2958465),FALSE)))),"Review inputs",IF(D89&lt;Settings!$B$2,"Expired",IF(G89&lt;=Settings!$B$2,"Action due","Future"))))</f>
        <v/>
      </c>
      <c r="L89" s="9">
        <f>IF(A89="","",IF(K89="Review inputs","Resolve missing inputs",IF(H89="","Schedule refresher",IF(H89&gt;D89,"Plan after expiration",IF(H89&lt;Settings!$B$2,"Confirm or reschedule","Planned")))))</f>
        <v/>
      </c>
      <c r="M89" s="11" t="n"/>
      <c r="O89">
        <f>""</f>
        <v/>
      </c>
    </row>
    <row r="90" ht="34" customHeight="1">
      <c r="A90" s="11" t="n"/>
      <c r="B90" s="11" t="n"/>
      <c r="C90" s="11" t="n"/>
      <c r="D90" s="12" t="n"/>
      <c r="E90" s="13" t="n"/>
      <c r="F90" s="14">
        <f>IF(A90="","",IF(E90&lt;&gt;"",IF(IFERROR(AND(ISNUMBER(E90),E90=INT(E90),E90&gt;=0,E90&lt;=365),FALSE),E90,""),IF(OR(C90="",COUNTIF(Settings!$A$6:$A$10,C90)&lt;&gt;1),"",IFERROR(IF(AND(COUNTIFS(Settings!$A$6:$A$10,C90,Settings!$B$6:$B$10,"&lt;&gt;")=1,IFERROR(AND(ISNUMBER(VLOOKUP(C90,Settings!$A$6:$B$10,2,FALSE)),VLOOKUP(C90,Settings!$A$6:$B$10,2,FALSE)=INT(VLOOKUP(C90,Settings!$A$6:$B$10,2,FALSE)),VLOOKUP(C90,Settings!$A$6:$B$10,2,FALSE)&gt;=0,VLOOKUP(C90,Settings!$A$6:$B$10,2,FALSE)&lt;=365),FALSE)),VLOOKUP(C90,Settings!$A$6:$B$10,2,FALSE),""),""))))</f>
        <v/>
      </c>
      <c r="G90" s="3">
        <f>IF(OR(A90="",D90="",F90=""),"",IF(IFERROR(AND(IFERROR(AND(ISNUMBER(D90),D90=INT(D90),D90&gt;=1,D90&lt;=2958465),FALSE),ISNUMBER(F90),D90-F90&gt;=1),FALSE),D90-F90,""))</f>
        <v/>
      </c>
      <c r="H90" s="12" t="n"/>
      <c r="I90" s="11" t="n"/>
      <c r="J90" s="14">
        <f>IF(OR(A90="",D90=""),"",IF(AND(IFERROR(AND(ISNUMBER(D90),D90=INT(D90),D90&gt;=1,D90&lt;=2958465),FALSE),IFERROR(AND(ISNUMBER(Settings!$B$2),Settings!$B$2=INT(Settings!$B$2),Settings!$B$2&gt;=1,Settings!$B$2&lt;=2958465),FALSE)),D90-Settings!$B$2,""))</f>
        <v/>
      </c>
      <c r="K90" s="2">
        <f>IF(A90="","",IF(OR(B90="",C90="",D90="",F90="",G90="",I90="",COUNTIF(Settings!$A$6:$A$10,C90)&lt;&gt;1,NOT(IFERROR(AND(ISNUMBER(D90),D90=INT(D90),D90&gt;=1,D90&lt;=2958465),FALSE)),NOT(IFERROR(AND(ISNUMBER(Settings!$B$2),Settings!$B$2=INT(Settings!$B$2),Settings!$B$2&gt;=1,Settings!$B$2&lt;=2958465),FALSE)),AND(H90&lt;&gt;"",NOT(IFERROR(AND(ISNUMBER(H90),H90=INT(H90),H90&gt;=1,H90&lt;=2958465),FALSE)))),"Review inputs",IF(D90&lt;Settings!$B$2,"Expired",IF(G90&lt;=Settings!$B$2,"Action due","Future"))))</f>
        <v/>
      </c>
      <c r="L90" s="2">
        <f>IF(A90="","",IF(K90="Review inputs","Resolve missing inputs",IF(H90="","Schedule refresher",IF(H90&gt;D90,"Plan after expiration",IF(H90&lt;Settings!$B$2,"Confirm or reschedule","Planned")))))</f>
        <v/>
      </c>
      <c r="M90" s="11" t="n"/>
      <c r="O90">
        <f>""</f>
        <v/>
      </c>
    </row>
    <row r="91" ht="34" customHeight="1">
      <c r="A91" s="11" t="n"/>
      <c r="B91" s="11" t="n"/>
      <c r="C91" s="11" t="n"/>
      <c r="D91" s="12" t="n"/>
      <c r="E91" s="13" t="n"/>
      <c r="F91" s="15">
        <f>IF(A91="","",IF(E91&lt;&gt;"",IF(IFERROR(AND(ISNUMBER(E91),E91=INT(E91),E91&gt;=0,E91&lt;=365),FALSE),E91,""),IF(OR(C91="",COUNTIF(Settings!$A$6:$A$10,C91)&lt;&gt;1),"",IFERROR(IF(AND(COUNTIFS(Settings!$A$6:$A$10,C91,Settings!$B$6:$B$10,"&lt;&gt;")=1,IFERROR(AND(ISNUMBER(VLOOKUP(C91,Settings!$A$6:$B$10,2,FALSE)),VLOOKUP(C91,Settings!$A$6:$B$10,2,FALSE)=INT(VLOOKUP(C91,Settings!$A$6:$B$10,2,FALSE)),VLOOKUP(C91,Settings!$A$6:$B$10,2,FALSE)&gt;=0,VLOOKUP(C91,Settings!$A$6:$B$10,2,FALSE)&lt;=365),FALSE)),VLOOKUP(C91,Settings!$A$6:$B$10,2,FALSE),""),""))))</f>
        <v/>
      </c>
      <c r="G91" s="16">
        <f>IF(OR(A91="",D91="",F91=""),"",IF(IFERROR(AND(IFERROR(AND(ISNUMBER(D91),D91=INT(D91),D91&gt;=1,D91&lt;=2958465),FALSE),ISNUMBER(F91),D91-F91&gt;=1),FALSE),D91-F91,""))</f>
        <v/>
      </c>
      <c r="H91" s="12" t="n"/>
      <c r="I91" s="11" t="n"/>
      <c r="J91" s="15">
        <f>IF(OR(A91="",D91=""),"",IF(AND(IFERROR(AND(ISNUMBER(D91),D91=INT(D91),D91&gt;=1,D91&lt;=2958465),FALSE),IFERROR(AND(ISNUMBER(Settings!$B$2),Settings!$B$2=INT(Settings!$B$2),Settings!$B$2&gt;=1,Settings!$B$2&lt;=2958465),FALSE)),D91-Settings!$B$2,""))</f>
        <v/>
      </c>
      <c r="K91" s="9">
        <f>IF(A91="","",IF(OR(B91="",C91="",D91="",F91="",G91="",I91="",COUNTIF(Settings!$A$6:$A$10,C91)&lt;&gt;1,NOT(IFERROR(AND(ISNUMBER(D91),D91=INT(D91),D91&gt;=1,D91&lt;=2958465),FALSE)),NOT(IFERROR(AND(ISNUMBER(Settings!$B$2),Settings!$B$2=INT(Settings!$B$2),Settings!$B$2&gt;=1,Settings!$B$2&lt;=2958465),FALSE)),AND(H91&lt;&gt;"",NOT(IFERROR(AND(ISNUMBER(H91),H91=INT(H91),H91&gt;=1,H91&lt;=2958465),FALSE)))),"Review inputs",IF(D91&lt;Settings!$B$2,"Expired",IF(G91&lt;=Settings!$B$2,"Action due","Future"))))</f>
        <v/>
      </c>
      <c r="L91" s="9">
        <f>IF(A91="","",IF(K91="Review inputs","Resolve missing inputs",IF(H91="","Schedule refresher",IF(H91&gt;D91,"Plan after expiration",IF(H91&lt;Settings!$B$2,"Confirm or reschedule","Planned")))))</f>
        <v/>
      </c>
      <c r="M91" s="11" t="n"/>
      <c r="O91">
        <f>""</f>
        <v/>
      </c>
    </row>
    <row r="92" ht="34" customHeight="1">
      <c r="A92" s="11" t="n"/>
      <c r="B92" s="11" t="n"/>
      <c r="C92" s="11" t="n"/>
      <c r="D92" s="12" t="n"/>
      <c r="E92" s="13" t="n"/>
      <c r="F92" s="14">
        <f>IF(A92="","",IF(E92&lt;&gt;"",IF(IFERROR(AND(ISNUMBER(E92),E92=INT(E92),E92&gt;=0,E92&lt;=365),FALSE),E92,""),IF(OR(C92="",COUNTIF(Settings!$A$6:$A$10,C92)&lt;&gt;1),"",IFERROR(IF(AND(COUNTIFS(Settings!$A$6:$A$10,C92,Settings!$B$6:$B$10,"&lt;&gt;")=1,IFERROR(AND(ISNUMBER(VLOOKUP(C92,Settings!$A$6:$B$10,2,FALSE)),VLOOKUP(C92,Settings!$A$6:$B$10,2,FALSE)=INT(VLOOKUP(C92,Settings!$A$6:$B$10,2,FALSE)),VLOOKUP(C92,Settings!$A$6:$B$10,2,FALSE)&gt;=0,VLOOKUP(C92,Settings!$A$6:$B$10,2,FALSE)&lt;=365),FALSE)),VLOOKUP(C92,Settings!$A$6:$B$10,2,FALSE),""),""))))</f>
        <v/>
      </c>
      <c r="G92" s="3">
        <f>IF(OR(A92="",D92="",F92=""),"",IF(IFERROR(AND(IFERROR(AND(ISNUMBER(D92),D92=INT(D92),D92&gt;=1,D92&lt;=2958465),FALSE),ISNUMBER(F92),D92-F92&gt;=1),FALSE),D92-F92,""))</f>
        <v/>
      </c>
      <c r="H92" s="12" t="n"/>
      <c r="I92" s="11" t="n"/>
      <c r="J92" s="14">
        <f>IF(OR(A92="",D92=""),"",IF(AND(IFERROR(AND(ISNUMBER(D92),D92=INT(D92),D92&gt;=1,D92&lt;=2958465),FALSE),IFERROR(AND(ISNUMBER(Settings!$B$2),Settings!$B$2=INT(Settings!$B$2),Settings!$B$2&gt;=1,Settings!$B$2&lt;=2958465),FALSE)),D92-Settings!$B$2,""))</f>
        <v/>
      </c>
      <c r="K92" s="2">
        <f>IF(A92="","",IF(OR(B92="",C92="",D92="",F92="",G92="",I92="",COUNTIF(Settings!$A$6:$A$10,C92)&lt;&gt;1,NOT(IFERROR(AND(ISNUMBER(D92),D92=INT(D92),D92&gt;=1,D92&lt;=2958465),FALSE)),NOT(IFERROR(AND(ISNUMBER(Settings!$B$2),Settings!$B$2=INT(Settings!$B$2),Settings!$B$2&gt;=1,Settings!$B$2&lt;=2958465),FALSE)),AND(H92&lt;&gt;"",NOT(IFERROR(AND(ISNUMBER(H92),H92=INT(H92),H92&gt;=1,H92&lt;=2958465),FALSE)))),"Review inputs",IF(D92&lt;Settings!$B$2,"Expired",IF(G92&lt;=Settings!$B$2,"Action due","Future"))))</f>
        <v/>
      </c>
      <c r="L92" s="2">
        <f>IF(A92="","",IF(K92="Review inputs","Resolve missing inputs",IF(H92="","Schedule refresher",IF(H92&gt;D92,"Plan after expiration",IF(H92&lt;Settings!$B$2,"Confirm or reschedule","Planned")))))</f>
        <v/>
      </c>
      <c r="M92" s="11" t="n"/>
      <c r="O92">
        <f>""</f>
        <v/>
      </c>
    </row>
    <row r="93" ht="34" customHeight="1">
      <c r="A93" s="11" t="n"/>
      <c r="B93" s="11" t="n"/>
      <c r="C93" s="11" t="n"/>
      <c r="D93" s="12" t="n"/>
      <c r="E93" s="13" t="n"/>
      <c r="F93" s="15">
        <f>IF(A93="","",IF(E93&lt;&gt;"",IF(IFERROR(AND(ISNUMBER(E93),E93=INT(E93),E93&gt;=0,E93&lt;=365),FALSE),E93,""),IF(OR(C93="",COUNTIF(Settings!$A$6:$A$10,C93)&lt;&gt;1),"",IFERROR(IF(AND(COUNTIFS(Settings!$A$6:$A$10,C93,Settings!$B$6:$B$10,"&lt;&gt;")=1,IFERROR(AND(ISNUMBER(VLOOKUP(C93,Settings!$A$6:$B$10,2,FALSE)),VLOOKUP(C93,Settings!$A$6:$B$10,2,FALSE)=INT(VLOOKUP(C93,Settings!$A$6:$B$10,2,FALSE)),VLOOKUP(C93,Settings!$A$6:$B$10,2,FALSE)&gt;=0,VLOOKUP(C93,Settings!$A$6:$B$10,2,FALSE)&lt;=365),FALSE)),VLOOKUP(C93,Settings!$A$6:$B$10,2,FALSE),""),""))))</f>
        <v/>
      </c>
      <c r="G93" s="16">
        <f>IF(OR(A93="",D93="",F93=""),"",IF(IFERROR(AND(IFERROR(AND(ISNUMBER(D93),D93=INT(D93),D93&gt;=1,D93&lt;=2958465),FALSE),ISNUMBER(F93),D93-F93&gt;=1),FALSE),D93-F93,""))</f>
        <v/>
      </c>
      <c r="H93" s="12" t="n"/>
      <c r="I93" s="11" t="n"/>
      <c r="J93" s="15">
        <f>IF(OR(A93="",D93=""),"",IF(AND(IFERROR(AND(ISNUMBER(D93),D93=INT(D93),D93&gt;=1,D93&lt;=2958465),FALSE),IFERROR(AND(ISNUMBER(Settings!$B$2),Settings!$B$2=INT(Settings!$B$2),Settings!$B$2&gt;=1,Settings!$B$2&lt;=2958465),FALSE)),D93-Settings!$B$2,""))</f>
        <v/>
      </c>
      <c r="K93" s="9">
        <f>IF(A93="","",IF(OR(B93="",C93="",D93="",F93="",G93="",I93="",COUNTIF(Settings!$A$6:$A$10,C93)&lt;&gt;1,NOT(IFERROR(AND(ISNUMBER(D93),D93=INT(D93),D93&gt;=1,D93&lt;=2958465),FALSE)),NOT(IFERROR(AND(ISNUMBER(Settings!$B$2),Settings!$B$2=INT(Settings!$B$2),Settings!$B$2&gt;=1,Settings!$B$2&lt;=2958465),FALSE)),AND(H93&lt;&gt;"",NOT(IFERROR(AND(ISNUMBER(H93),H93=INT(H93),H93&gt;=1,H93&lt;=2958465),FALSE)))),"Review inputs",IF(D93&lt;Settings!$B$2,"Expired",IF(G93&lt;=Settings!$B$2,"Action due","Future"))))</f>
        <v/>
      </c>
      <c r="L93" s="9">
        <f>IF(A93="","",IF(K93="Review inputs","Resolve missing inputs",IF(H93="","Schedule refresher",IF(H93&gt;D93,"Plan after expiration",IF(H93&lt;Settings!$B$2,"Confirm or reschedule","Planned")))))</f>
        <v/>
      </c>
      <c r="M93" s="11" t="n"/>
      <c r="O93">
        <f>""</f>
        <v/>
      </c>
    </row>
    <row r="94" ht="34" customHeight="1">
      <c r="A94" s="11" t="n"/>
      <c r="B94" s="11" t="n"/>
      <c r="C94" s="11" t="n"/>
      <c r="D94" s="12" t="n"/>
      <c r="E94" s="13" t="n"/>
      <c r="F94" s="14">
        <f>IF(A94="","",IF(E94&lt;&gt;"",IF(IFERROR(AND(ISNUMBER(E94),E94=INT(E94),E94&gt;=0,E94&lt;=365),FALSE),E94,""),IF(OR(C94="",COUNTIF(Settings!$A$6:$A$10,C94)&lt;&gt;1),"",IFERROR(IF(AND(COUNTIFS(Settings!$A$6:$A$10,C94,Settings!$B$6:$B$10,"&lt;&gt;")=1,IFERROR(AND(ISNUMBER(VLOOKUP(C94,Settings!$A$6:$B$10,2,FALSE)),VLOOKUP(C94,Settings!$A$6:$B$10,2,FALSE)=INT(VLOOKUP(C94,Settings!$A$6:$B$10,2,FALSE)),VLOOKUP(C94,Settings!$A$6:$B$10,2,FALSE)&gt;=0,VLOOKUP(C94,Settings!$A$6:$B$10,2,FALSE)&lt;=365),FALSE)),VLOOKUP(C94,Settings!$A$6:$B$10,2,FALSE),""),""))))</f>
        <v/>
      </c>
      <c r="G94" s="3">
        <f>IF(OR(A94="",D94="",F94=""),"",IF(IFERROR(AND(IFERROR(AND(ISNUMBER(D94),D94=INT(D94),D94&gt;=1,D94&lt;=2958465),FALSE),ISNUMBER(F94),D94-F94&gt;=1),FALSE),D94-F94,""))</f>
        <v/>
      </c>
      <c r="H94" s="12" t="n"/>
      <c r="I94" s="11" t="n"/>
      <c r="J94" s="14">
        <f>IF(OR(A94="",D94=""),"",IF(AND(IFERROR(AND(ISNUMBER(D94),D94=INT(D94),D94&gt;=1,D94&lt;=2958465),FALSE),IFERROR(AND(ISNUMBER(Settings!$B$2),Settings!$B$2=INT(Settings!$B$2),Settings!$B$2&gt;=1,Settings!$B$2&lt;=2958465),FALSE)),D94-Settings!$B$2,""))</f>
        <v/>
      </c>
      <c r="K94" s="2">
        <f>IF(A94="","",IF(OR(B94="",C94="",D94="",F94="",G94="",I94="",COUNTIF(Settings!$A$6:$A$10,C94)&lt;&gt;1,NOT(IFERROR(AND(ISNUMBER(D94),D94=INT(D94),D94&gt;=1,D94&lt;=2958465),FALSE)),NOT(IFERROR(AND(ISNUMBER(Settings!$B$2),Settings!$B$2=INT(Settings!$B$2),Settings!$B$2&gt;=1,Settings!$B$2&lt;=2958465),FALSE)),AND(H94&lt;&gt;"",NOT(IFERROR(AND(ISNUMBER(H94),H94=INT(H94),H94&gt;=1,H94&lt;=2958465),FALSE)))),"Review inputs",IF(D94&lt;Settings!$B$2,"Expired",IF(G94&lt;=Settings!$B$2,"Action due","Future"))))</f>
        <v/>
      </c>
      <c r="L94" s="2">
        <f>IF(A94="","",IF(K94="Review inputs","Resolve missing inputs",IF(H94="","Schedule refresher",IF(H94&gt;D94,"Plan after expiration",IF(H94&lt;Settings!$B$2,"Confirm or reschedule","Planned")))))</f>
        <v/>
      </c>
      <c r="M94" s="11" t="n"/>
      <c r="O94">
        <f>""</f>
        <v/>
      </c>
    </row>
    <row r="95" ht="34" customHeight="1">
      <c r="A95" s="11" t="n"/>
      <c r="B95" s="11" t="n"/>
      <c r="C95" s="11" t="n"/>
      <c r="D95" s="12" t="n"/>
      <c r="E95" s="13" t="n"/>
      <c r="F95" s="15">
        <f>IF(A95="","",IF(E95&lt;&gt;"",IF(IFERROR(AND(ISNUMBER(E95),E95=INT(E95),E95&gt;=0,E95&lt;=365),FALSE),E95,""),IF(OR(C95="",COUNTIF(Settings!$A$6:$A$10,C95)&lt;&gt;1),"",IFERROR(IF(AND(COUNTIFS(Settings!$A$6:$A$10,C95,Settings!$B$6:$B$10,"&lt;&gt;")=1,IFERROR(AND(ISNUMBER(VLOOKUP(C95,Settings!$A$6:$B$10,2,FALSE)),VLOOKUP(C95,Settings!$A$6:$B$10,2,FALSE)=INT(VLOOKUP(C95,Settings!$A$6:$B$10,2,FALSE)),VLOOKUP(C95,Settings!$A$6:$B$10,2,FALSE)&gt;=0,VLOOKUP(C95,Settings!$A$6:$B$10,2,FALSE)&lt;=365),FALSE)),VLOOKUP(C95,Settings!$A$6:$B$10,2,FALSE),""),""))))</f>
        <v/>
      </c>
      <c r="G95" s="16">
        <f>IF(OR(A95="",D95="",F95=""),"",IF(IFERROR(AND(IFERROR(AND(ISNUMBER(D95),D95=INT(D95),D95&gt;=1,D95&lt;=2958465),FALSE),ISNUMBER(F95),D95-F95&gt;=1),FALSE),D95-F95,""))</f>
        <v/>
      </c>
      <c r="H95" s="12" t="n"/>
      <c r="I95" s="11" t="n"/>
      <c r="J95" s="15">
        <f>IF(OR(A95="",D95=""),"",IF(AND(IFERROR(AND(ISNUMBER(D95),D95=INT(D95),D95&gt;=1,D95&lt;=2958465),FALSE),IFERROR(AND(ISNUMBER(Settings!$B$2),Settings!$B$2=INT(Settings!$B$2),Settings!$B$2&gt;=1,Settings!$B$2&lt;=2958465),FALSE)),D95-Settings!$B$2,""))</f>
        <v/>
      </c>
      <c r="K95" s="9">
        <f>IF(A95="","",IF(OR(B95="",C95="",D95="",F95="",G95="",I95="",COUNTIF(Settings!$A$6:$A$10,C95)&lt;&gt;1,NOT(IFERROR(AND(ISNUMBER(D95),D95=INT(D95),D95&gt;=1,D95&lt;=2958465),FALSE)),NOT(IFERROR(AND(ISNUMBER(Settings!$B$2),Settings!$B$2=INT(Settings!$B$2),Settings!$B$2&gt;=1,Settings!$B$2&lt;=2958465),FALSE)),AND(H95&lt;&gt;"",NOT(IFERROR(AND(ISNUMBER(H95),H95=INT(H95),H95&gt;=1,H95&lt;=2958465),FALSE)))),"Review inputs",IF(D95&lt;Settings!$B$2,"Expired",IF(G95&lt;=Settings!$B$2,"Action due","Future"))))</f>
        <v/>
      </c>
      <c r="L95" s="9">
        <f>IF(A95="","",IF(K95="Review inputs","Resolve missing inputs",IF(H95="","Schedule refresher",IF(H95&gt;D95,"Plan after expiration",IF(H95&lt;Settings!$B$2,"Confirm or reschedule","Planned")))))</f>
        <v/>
      </c>
      <c r="M95" s="11" t="n"/>
      <c r="O95">
        <f>""</f>
        <v/>
      </c>
    </row>
    <row r="96" ht="34" customHeight="1">
      <c r="A96" s="11" t="n"/>
      <c r="B96" s="11" t="n"/>
      <c r="C96" s="11" t="n"/>
      <c r="D96" s="12" t="n"/>
      <c r="E96" s="13" t="n"/>
      <c r="F96" s="14">
        <f>IF(A96="","",IF(E96&lt;&gt;"",IF(IFERROR(AND(ISNUMBER(E96),E96=INT(E96),E96&gt;=0,E96&lt;=365),FALSE),E96,""),IF(OR(C96="",COUNTIF(Settings!$A$6:$A$10,C96)&lt;&gt;1),"",IFERROR(IF(AND(COUNTIFS(Settings!$A$6:$A$10,C96,Settings!$B$6:$B$10,"&lt;&gt;")=1,IFERROR(AND(ISNUMBER(VLOOKUP(C96,Settings!$A$6:$B$10,2,FALSE)),VLOOKUP(C96,Settings!$A$6:$B$10,2,FALSE)=INT(VLOOKUP(C96,Settings!$A$6:$B$10,2,FALSE)),VLOOKUP(C96,Settings!$A$6:$B$10,2,FALSE)&gt;=0,VLOOKUP(C96,Settings!$A$6:$B$10,2,FALSE)&lt;=365),FALSE)),VLOOKUP(C96,Settings!$A$6:$B$10,2,FALSE),""),""))))</f>
        <v/>
      </c>
      <c r="G96" s="3">
        <f>IF(OR(A96="",D96="",F96=""),"",IF(IFERROR(AND(IFERROR(AND(ISNUMBER(D96),D96=INT(D96),D96&gt;=1,D96&lt;=2958465),FALSE),ISNUMBER(F96),D96-F96&gt;=1),FALSE),D96-F96,""))</f>
        <v/>
      </c>
      <c r="H96" s="12" t="n"/>
      <c r="I96" s="11" t="n"/>
      <c r="J96" s="14">
        <f>IF(OR(A96="",D96=""),"",IF(AND(IFERROR(AND(ISNUMBER(D96),D96=INT(D96),D96&gt;=1,D96&lt;=2958465),FALSE),IFERROR(AND(ISNUMBER(Settings!$B$2),Settings!$B$2=INT(Settings!$B$2),Settings!$B$2&gt;=1,Settings!$B$2&lt;=2958465),FALSE)),D96-Settings!$B$2,""))</f>
        <v/>
      </c>
      <c r="K96" s="2">
        <f>IF(A96="","",IF(OR(B96="",C96="",D96="",F96="",G96="",I96="",COUNTIF(Settings!$A$6:$A$10,C96)&lt;&gt;1,NOT(IFERROR(AND(ISNUMBER(D96),D96=INT(D96),D96&gt;=1,D96&lt;=2958465),FALSE)),NOT(IFERROR(AND(ISNUMBER(Settings!$B$2),Settings!$B$2=INT(Settings!$B$2),Settings!$B$2&gt;=1,Settings!$B$2&lt;=2958465),FALSE)),AND(H96&lt;&gt;"",NOT(IFERROR(AND(ISNUMBER(H96),H96=INT(H96),H96&gt;=1,H96&lt;=2958465),FALSE)))),"Review inputs",IF(D96&lt;Settings!$B$2,"Expired",IF(G96&lt;=Settings!$B$2,"Action due","Future"))))</f>
        <v/>
      </c>
      <c r="L96" s="2">
        <f>IF(A96="","",IF(K96="Review inputs","Resolve missing inputs",IF(H96="","Schedule refresher",IF(H96&gt;D96,"Plan after expiration",IF(H96&lt;Settings!$B$2,"Confirm or reschedule","Planned")))))</f>
        <v/>
      </c>
      <c r="M96" s="11" t="n"/>
      <c r="O96">
        <f>""</f>
        <v/>
      </c>
    </row>
    <row r="97" ht="34" customHeight="1">
      <c r="A97" s="11" t="n"/>
      <c r="B97" s="11" t="n"/>
      <c r="C97" s="11" t="n"/>
      <c r="D97" s="12" t="n"/>
      <c r="E97" s="13" t="n"/>
      <c r="F97" s="15">
        <f>IF(A97="","",IF(E97&lt;&gt;"",IF(IFERROR(AND(ISNUMBER(E97),E97=INT(E97),E97&gt;=0,E97&lt;=365),FALSE),E97,""),IF(OR(C97="",COUNTIF(Settings!$A$6:$A$10,C97)&lt;&gt;1),"",IFERROR(IF(AND(COUNTIFS(Settings!$A$6:$A$10,C97,Settings!$B$6:$B$10,"&lt;&gt;")=1,IFERROR(AND(ISNUMBER(VLOOKUP(C97,Settings!$A$6:$B$10,2,FALSE)),VLOOKUP(C97,Settings!$A$6:$B$10,2,FALSE)=INT(VLOOKUP(C97,Settings!$A$6:$B$10,2,FALSE)),VLOOKUP(C97,Settings!$A$6:$B$10,2,FALSE)&gt;=0,VLOOKUP(C97,Settings!$A$6:$B$10,2,FALSE)&lt;=365),FALSE)),VLOOKUP(C97,Settings!$A$6:$B$10,2,FALSE),""),""))))</f>
        <v/>
      </c>
      <c r="G97" s="16">
        <f>IF(OR(A97="",D97="",F97=""),"",IF(IFERROR(AND(IFERROR(AND(ISNUMBER(D97),D97=INT(D97),D97&gt;=1,D97&lt;=2958465),FALSE),ISNUMBER(F97),D97-F97&gt;=1),FALSE),D97-F97,""))</f>
        <v/>
      </c>
      <c r="H97" s="12" t="n"/>
      <c r="I97" s="11" t="n"/>
      <c r="J97" s="15">
        <f>IF(OR(A97="",D97=""),"",IF(AND(IFERROR(AND(ISNUMBER(D97),D97=INT(D97),D97&gt;=1,D97&lt;=2958465),FALSE),IFERROR(AND(ISNUMBER(Settings!$B$2),Settings!$B$2=INT(Settings!$B$2),Settings!$B$2&gt;=1,Settings!$B$2&lt;=2958465),FALSE)),D97-Settings!$B$2,""))</f>
        <v/>
      </c>
      <c r="K97" s="9">
        <f>IF(A97="","",IF(OR(B97="",C97="",D97="",F97="",G97="",I97="",COUNTIF(Settings!$A$6:$A$10,C97)&lt;&gt;1,NOT(IFERROR(AND(ISNUMBER(D97),D97=INT(D97),D97&gt;=1,D97&lt;=2958465),FALSE)),NOT(IFERROR(AND(ISNUMBER(Settings!$B$2),Settings!$B$2=INT(Settings!$B$2),Settings!$B$2&gt;=1,Settings!$B$2&lt;=2958465),FALSE)),AND(H97&lt;&gt;"",NOT(IFERROR(AND(ISNUMBER(H97),H97=INT(H97),H97&gt;=1,H97&lt;=2958465),FALSE)))),"Review inputs",IF(D97&lt;Settings!$B$2,"Expired",IF(G97&lt;=Settings!$B$2,"Action due","Future"))))</f>
        <v/>
      </c>
      <c r="L97" s="9">
        <f>IF(A97="","",IF(K97="Review inputs","Resolve missing inputs",IF(H97="","Schedule refresher",IF(H97&gt;D97,"Plan after expiration",IF(H97&lt;Settings!$B$2,"Confirm or reschedule","Planned")))))</f>
        <v/>
      </c>
      <c r="M97" s="11" t="n"/>
      <c r="O97">
        <f>""</f>
        <v/>
      </c>
    </row>
    <row r="98" ht="34" customHeight="1">
      <c r="A98" s="11" t="n"/>
      <c r="B98" s="11" t="n"/>
      <c r="C98" s="11" t="n"/>
      <c r="D98" s="12" t="n"/>
      <c r="E98" s="13" t="n"/>
      <c r="F98" s="14">
        <f>IF(A98="","",IF(E98&lt;&gt;"",IF(IFERROR(AND(ISNUMBER(E98),E98=INT(E98),E98&gt;=0,E98&lt;=365),FALSE),E98,""),IF(OR(C98="",COUNTIF(Settings!$A$6:$A$10,C98)&lt;&gt;1),"",IFERROR(IF(AND(COUNTIFS(Settings!$A$6:$A$10,C98,Settings!$B$6:$B$10,"&lt;&gt;")=1,IFERROR(AND(ISNUMBER(VLOOKUP(C98,Settings!$A$6:$B$10,2,FALSE)),VLOOKUP(C98,Settings!$A$6:$B$10,2,FALSE)=INT(VLOOKUP(C98,Settings!$A$6:$B$10,2,FALSE)),VLOOKUP(C98,Settings!$A$6:$B$10,2,FALSE)&gt;=0,VLOOKUP(C98,Settings!$A$6:$B$10,2,FALSE)&lt;=365),FALSE)),VLOOKUP(C98,Settings!$A$6:$B$10,2,FALSE),""),""))))</f>
        <v/>
      </c>
      <c r="G98" s="3">
        <f>IF(OR(A98="",D98="",F98=""),"",IF(IFERROR(AND(IFERROR(AND(ISNUMBER(D98),D98=INT(D98),D98&gt;=1,D98&lt;=2958465),FALSE),ISNUMBER(F98),D98-F98&gt;=1),FALSE),D98-F98,""))</f>
        <v/>
      </c>
      <c r="H98" s="12" t="n"/>
      <c r="I98" s="11" t="n"/>
      <c r="J98" s="14">
        <f>IF(OR(A98="",D98=""),"",IF(AND(IFERROR(AND(ISNUMBER(D98),D98=INT(D98),D98&gt;=1,D98&lt;=2958465),FALSE),IFERROR(AND(ISNUMBER(Settings!$B$2),Settings!$B$2=INT(Settings!$B$2),Settings!$B$2&gt;=1,Settings!$B$2&lt;=2958465),FALSE)),D98-Settings!$B$2,""))</f>
        <v/>
      </c>
      <c r="K98" s="2">
        <f>IF(A98="","",IF(OR(B98="",C98="",D98="",F98="",G98="",I98="",COUNTIF(Settings!$A$6:$A$10,C98)&lt;&gt;1,NOT(IFERROR(AND(ISNUMBER(D98),D98=INT(D98),D98&gt;=1,D98&lt;=2958465),FALSE)),NOT(IFERROR(AND(ISNUMBER(Settings!$B$2),Settings!$B$2=INT(Settings!$B$2),Settings!$B$2&gt;=1,Settings!$B$2&lt;=2958465),FALSE)),AND(H98&lt;&gt;"",NOT(IFERROR(AND(ISNUMBER(H98),H98=INT(H98),H98&gt;=1,H98&lt;=2958465),FALSE)))),"Review inputs",IF(D98&lt;Settings!$B$2,"Expired",IF(G98&lt;=Settings!$B$2,"Action due","Future"))))</f>
        <v/>
      </c>
      <c r="L98" s="2">
        <f>IF(A98="","",IF(K98="Review inputs","Resolve missing inputs",IF(H98="","Schedule refresher",IF(H98&gt;D98,"Plan after expiration",IF(H98&lt;Settings!$B$2,"Confirm or reschedule","Planned")))))</f>
        <v/>
      </c>
      <c r="M98" s="11" t="n"/>
      <c r="O98">
        <f>""</f>
        <v/>
      </c>
    </row>
    <row r="99" ht="34" customHeight="1">
      <c r="A99" s="11" t="n"/>
      <c r="B99" s="11" t="n"/>
      <c r="C99" s="11" t="n"/>
      <c r="D99" s="12" t="n"/>
      <c r="E99" s="13" t="n"/>
      <c r="F99" s="15">
        <f>IF(A99="","",IF(E99&lt;&gt;"",IF(IFERROR(AND(ISNUMBER(E99),E99=INT(E99),E99&gt;=0,E99&lt;=365),FALSE),E99,""),IF(OR(C99="",COUNTIF(Settings!$A$6:$A$10,C99)&lt;&gt;1),"",IFERROR(IF(AND(COUNTIFS(Settings!$A$6:$A$10,C99,Settings!$B$6:$B$10,"&lt;&gt;")=1,IFERROR(AND(ISNUMBER(VLOOKUP(C99,Settings!$A$6:$B$10,2,FALSE)),VLOOKUP(C99,Settings!$A$6:$B$10,2,FALSE)=INT(VLOOKUP(C99,Settings!$A$6:$B$10,2,FALSE)),VLOOKUP(C99,Settings!$A$6:$B$10,2,FALSE)&gt;=0,VLOOKUP(C99,Settings!$A$6:$B$10,2,FALSE)&lt;=365),FALSE)),VLOOKUP(C99,Settings!$A$6:$B$10,2,FALSE),""),""))))</f>
        <v/>
      </c>
      <c r="G99" s="16">
        <f>IF(OR(A99="",D99="",F99=""),"",IF(IFERROR(AND(IFERROR(AND(ISNUMBER(D99),D99=INT(D99),D99&gt;=1,D99&lt;=2958465),FALSE),ISNUMBER(F99),D99-F99&gt;=1),FALSE),D99-F99,""))</f>
        <v/>
      </c>
      <c r="H99" s="12" t="n"/>
      <c r="I99" s="11" t="n"/>
      <c r="J99" s="15">
        <f>IF(OR(A99="",D99=""),"",IF(AND(IFERROR(AND(ISNUMBER(D99),D99=INT(D99),D99&gt;=1,D99&lt;=2958465),FALSE),IFERROR(AND(ISNUMBER(Settings!$B$2),Settings!$B$2=INT(Settings!$B$2),Settings!$B$2&gt;=1,Settings!$B$2&lt;=2958465),FALSE)),D99-Settings!$B$2,""))</f>
        <v/>
      </c>
      <c r="K99" s="9">
        <f>IF(A99="","",IF(OR(B99="",C99="",D99="",F99="",G99="",I99="",COUNTIF(Settings!$A$6:$A$10,C99)&lt;&gt;1,NOT(IFERROR(AND(ISNUMBER(D99),D99=INT(D99),D99&gt;=1,D99&lt;=2958465),FALSE)),NOT(IFERROR(AND(ISNUMBER(Settings!$B$2),Settings!$B$2=INT(Settings!$B$2),Settings!$B$2&gt;=1,Settings!$B$2&lt;=2958465),FALSE)),AND(H99&lt;&gt;"",NOT(IFERROR(AND(ISNUMBER(H99),H99=INT(H99),H99&gt;=1,H99&lt;=2958465),FALSE)))),"Review inputs",IF(D99&lt;Settings!$B$2,"Expired",IF(G99&lt;=Settings!$B$2,"Action due","Future"))))</f>
        <v/>
      </c>
      <c r="L99" s="9">
        <f>IF(A99="","",IF(K99="Review inputs","Resolve missing inputs",IF(H99="","Schedule refresher",IF(H99&gt;D99,"Plan after expiration",IF(H99&lt;Settings!$B$2,"Confirm or reschedule","Planned")))))</f>
        <v/>
      </c>
      <c r="M99" s="11" t="n"/>
      <c r="O99">
        <f>""</f>
        <v/>
      </c>
    </row>
    <row r="100" ht="34" customHeight="1">
      <c r="A100" s="11" t="n"/>
      <c r="B100" s="11" t="n"/>
      <c r="C100" s="11" t="n"/>
      <c r="D100" s="12" t="n"/>
      <c r="E100" s="13" t="n"/>
      <c r="F100" s="14">
        <f>IF(A100="","",IF(E100&lt;&gt;"",IF(IFERROR(AND(ISNUMBER(E100),E100=INT(E100),E100&gt;=0,E100&lt;=365),FALSE),E100,""),IF(OR(C100="",COUNTIF(Settings!$A$6:$A$10,C100)&lt;&gt;1),"",IFERROR(IF(AND(COUNTIFS(Settings!$A$6:$A$10,C100,Settings!$B$6:$B$10,"&lt;&gt;")=1,IFERROR(AND(ISNUMBER(VLOOKUP(C100,Settings!$A$6:$B$10,2,FALSE)),VLOOKUP(C100,Settings!$A$6:$B$10,2,FALSE)=INT(VLOOKUP(C100,Settings!$A$6:$B$10,2,FALSE)),VLOOKUP(C100,Settings!$A$6:$B$10,2,FALSE)&gt;=0,VLOOKUP(C100,Settings!$A$6:$B$10,2,FALSE)&lt;=365),FALSE)),VLOOKUP(C100,Settings!$A$6:$B$10,2,FALSE),""),""))))</f>
        <v/>
      </c>
      <c r="G100" s="3">
        <f>IF(OR(A100="",D100="",F100=""),"",IF(IFERROR(AND(IFERROR(AND(ISNUMBER(D100),D100=INT(D100),D100&gt;=1,D100&lt;=2958465),FALSE),ISNUMBER(F100),D100-F100&gt;=1),FALSE),D100-F100,""))</f>
        <v/>
      </c>
      <c r="H100" s="12" t="n"/>
      <c r="I100" s="11" t="n"/>
      <c r="J100" s="14">
        <f>IF(OR(A100="",D100=""),"",IF(AND(IFERROR(AND(ISNUMBER(D100),D100=INT(D100),D100&gt;=1,D100&lt;=2958465),FALSE),IFERROR(AND(ISNUMBER(Settings!$B$2),Settings!$B$2=INT(Settings!$B$2),Settings!$B$2&gt;=1,Settings!$B$2&lt;=2958465),FALSE)),D100-Settings!$B$2,""))</f>
        <v/>
      </c>
      <c r="K100" s="2">
        <f>IF(A100="","",IF(OR(B100="",C100="",D100="",F100="",G100="",I100="",COUNTIF(Settings!$A$6:$A$10,C100)&lt;&gt;1,NOT(IFERROR(AND(ISNUMBER(D100),D100=INT(D100),D100&gt;=1,D100&lt;=2958465),FALSE)),NOT(IFERROR(AND(ISNUMBER(Settings!$B$2),Settings!$B$2=INT(Settings!$B$2),Settings!$B$2&gt;=1,Settings!$B$2&lt;=2958465),FALSE)),AND(H100&lt;&gt;"",NOT(IFERROR(AND(ISNUMBER(H100),H100=INT(H100),H100&gt;=1,H100&lt;=2958465),FALSE)))),"Review inputs",IF(D100&lt;Settings!$B$2,"Expired",IF(G100&lt;=Settings!$B$2,"Action due","Future"))))</f>
        <v/>
      </c>
      <c r="L100" s="2">
        <f>IF(A100="","",IF(K100="Review inputs","Resolve missing inputs",IF(H100="","Schedule refresher",IF(H100&gt;D100,"Plan after expiration",IF(H100&lt;Settings!$B$2,"Confirm or reschedule","Planned")))))</f>
        <v/>
      </c>
      <c r="M100" s="11" t="n"/>
      <c r="O100">
        <f>""</f>
        <v/>
      </c>
    </row>
    <row r="101" ht="34" customHeight="1">
      <c r="A101" s="11" t="n"/>
      <c r="B101" s="11" t="n"/>
      <c r="C101" s="11" t="n"/>
      <c r="D101" s="12" t="n"/>
      <c r="E101" s="13" t="n"/>
      <c r="F101" s="15">
        <f>IF(A101="","",IF(E101&lt;&gt;"",IF(IFERROR(AND(ISNUMBER(E101),E101=INT(E101),E101&gt;=0,E101&lt;=365),FALSE),E101,""),IF(OR(C101="",COUNTIF(Settings!$A$6:$A$10,C101)&lt;&gt;1),"",IFERROR(IF(AND(COUNTIFS(Settings!$A$6:$A$10,C101,Settings!$B$6:$B$10,"&lt;&gt;")=1,IFERROR(AND(ISNUMBER(VLOOKUP(C101,Settings!$A$6:$B$10,2,FALSE)),VLOOKUP(C101,Settings!$A$6:$B$10,2,FALSE)=INT(VLOOKUP(C101,Settings!$A$6:$B$10,2,FALSE)),VLOOKUP(C101,Settings!$A$6:$B$10,2,FALSE)&gt;=0,VLOOKUP(C101,Settings!$A$6:$B$10,2,FALSE)&lt;=365),FALSE)),VLOOKUP(C101,Settings!$A$6:$B$10,2,FALSE),""),""))))</f>
        <v/>
      </c>
      <c r="G101" s="16">
        <f>IF(OR(A101="",D101="",F101=""),"",IF(IFERROR(AND(IFERROR(AND(ISNUMBER(D101),D101=INT(D101),D101&gt;=1,D101&lt;=2958465),FALSE),ISNUMBER(F101),D101-F101&gt;=1),FALSE),D101-F101,""))</f>
        <v/>
      </c>
      <c r="H101" s="12" t="n"/>
      <c r="I101" s="11" t="n"/>
      <c r="J101" s="15">
        <f>IF(OR(A101="",D101=""),"",IF(AND(IFERROR(AND(ISNUMBER(D101),D101=INT(D101),D101&gt;=1,D101&lt;=2958465),FALSE),IFERROR(AND(ISNUMBER(Settings!$B$2),Settings!$B$2=INT(Settings!$B$2),Settings!$B$2&gt;=1,Settings!$B$2&lt;=2958465),FALSE)),D101-Settings!$B$2,""))</f>
        <v/>
      </c>
      <c r="K101" s="9">
        <f>IF(A101="","",IF(OR(B101="",C101="",D101="",F101="",G101="",I101="",COUNTIF(Settings!$A$6:$A$10,C101)&lt;&gt;1,NOT(IFERROR(AND(ISNUMBER(D101),D101=INT(D101),D101&gt;=1,D101&lt;=2958465),FALSE)),NOT(IFERROR(AND(ISNUMBER(Settings!$B$2),Settings!$B$2=INT(Settings!$B$2),Settings!$B$2&gt;=1,Settings!$B$2&lt;=2958465),FALSE)),AND(H101&lt;&gt;"",NOT(IFERROR(AND(ISNUMBER(H101),H101=INT(H101),H101&gt;=1,H101&lt;=2958465),FALSE)))),"Review inputs",IF(D101&lt;Settings!$B$2,"Expired",IF(G101&lt;=Settings!$B$2,"Action due","Future"))))</f>
        <v/>
      </c>
      <c r="L101" s="9">
        <f>IF(A101="","",IF(K101="Review inputs","Resolve missing inputs",IF(H101="","Schedule refresher",IF(H101&gt;D101,"Plan after expiration",IF(H101&lt;Settings!$B$2,"Confirm or reschedule","Planned")))))</f>
        <v/>
      </c>
      <c r="M101" s="11" t="n"/>
      <c r="O101">
        <f>""</f>
        <v/>
      </c>
    </row>
  </sheetData>
  <autoFilter ref="A1:M101"/>
  <conditionalFormatting sqref="A2:A101">
    <cfRule type="expression" priority="1" dxfId="1" stopIfTrue="1">
      <formula>AND($A2&lt;&gt;"",COUNTIF($A$2:$A$101,$A2)&gt;1)</formula>
    </cfRule>
  </conditionalFormatting>
  <conditionalFormatting sqref="A2:M101">
    <cfRule type="expression" priority="2" dxfId="1" stopIfTrue="1">
      <formula>AND($A2="",COUNTA($B2:$E2,$H2:$I2,$M2)&gt;0)</formula>
    </cfRule>
  </conditionalFormatting>
  <conditionalFormatting sqref="K2:L101">
    <cfRule type="expression" priority="3" dxfId="1" stopIfTrue="1">
      <formula>AND($A2&lt;&gt;"",OR($K2="Expired",$L2="Plan after expiration"))</formula>
    </cfRule>
    <cfRule type="expression" priority="4" dxfId="2" stopIfTrue="1">
      <formula>AND($A2&lt;&gt;"",OR($K2="Action due",$K2="Review inputs",$L2="Confirm or reschedule"))</formula>
    </cfRule>
  </conditionalFormatting>
  <dataValidations count="5">
    <dataValidation sqref="A2:A101" showDropDown="0" showInputMessage="1" showErrorMessage="1" allowBlank="0" errorTitle="Unique Record ID" error="Enter a unique text Record ID for each current cycle." promptTitle="Unique Record ID" prompt="Enter a unique text Record ID for each current cycle." type="custom" errorStyle="stop">
      <formula1>=OR(A2="",AND(ISTEXT(A2),LEN(TRIM(A2))&gt;0,COUNTIF($A$2:$A$101,A2)=1))</formula1>
    </dataValidation>
    <dataValidation sqref="C2:C101" showDropDown="0" showInputMessage="1" showErrorMessage="1" allowBlank="0" errorTitle="Training course" error="Select one of the five editable fictional internal courses from Settings." promptTitle="Training course" prompt="Select one of the five editable fictional internal courses from Settings." type="list" errorStyle="stop">
      <formula1>$O$2:$O$6</formula1>
    </dataValidation>
    <dataValidation sqref="E2:E101" showDropDown="0" showInputMessage="1" showErrorMessage="1" allowBlank="0" errorTitle="Lead-time override" error="Leave blank or enter a whole number from 0 through 365." promptTitle="Lead-time override" prompt="Leave blank or enter a whole number from 0 through 365." type="whole" errorStyle="stop" operator="between">
      <formula1>0</formula1>
      <formula2>365</formula2>
    </dataValidation>
    <dataValidation sqref="D2:D101" showDropDown="0" showInputMessage="1" showErrorMessage="1" allowBlank="0" errorTitle="Expiration date" error="Enter a whole Excel date in MM/DD/YYYY format. Required for keyed records." promptTitle="Expiration date" prompt="Enter a whole Excel date in MM/DD/YYYY format. Required for keyed records." type="custom" errorStyle="stop">
      <formula1>=OR(AND($A2="",D2=""),IFERROR(AND(ISNUMBER(D2),D2=INT(D2),D2&gt;=1,D2&lt;=2958465),FALSE))</formula1>
    </dataValidation>
    <dataValidation sqref="H2:H101" showDropDown="0" showInputMessage="1" showErrorMessage="1" allowBlank="0" errorTitle="Planned refresher date" error="Optional whole Excel date in MM/DD/YYYY format; a plan is not completion." promptTitle="Planned refresher date" prompt="Optional whole Excel date in MM/DD/YYYY format; a plan is not completion." type="custom" errorStyle="stop">
      <formula1>=OR(H2="",IFERROR(AND(ISNUMBER(H2),H2=INT(H2),H2&gt;=1,H2&lt;=2958465),FALSE))</formula1>
    </dataValidation>
  </dataValidations>
  <printOptions horizontalCentered="1"/>
  <pageMargins left="0.75" right="0.75" top="1" bottom="1" header="0.5" footer="0.5"/>
  <pageSetup orientation="landscape" paperSize="1" fitToHeight="0" fitToWidth="1"/>
</worksheet>
</file>

<file path=xl/worksheets/sheet3.xml><?xml version="1.0" encoding="utf-8"?>
<worksheet xmlns="http://schemas.openxmlformats.org/spreadsheetml/2006/main">
  <sheetPr>
    <outlinePr summaryBelow="1" summaryRight="1"/>
    <pageSetUpPr fitToPage="1"/>
  </sheetPr>
  <dimension ref="A1:C28"/>
  <sheetViews>
    <sheetView showGridLines="0" workbookViewId="0">
      <pane ySplit="5" topLeftCell="A6" activePane="bottomLeft" state="frozen"/>
      <selection pane="bottomLeft" activeCell="A1" sqref="A1"/>
    </sheetView>
  </sheetViews>
  <sheetFormatPr baseColWidth="8" defaultRowHeight="15"/>
  <cols>
    <col width="34" customWidth="1" min="1" max="1"/>
    <col width="24" customWidth="1" min="2" max="2"/>
    <col width="83" customWidth="1" min="3" max="3"/>
  </cols>
  <sheetData>
    <row r="1" ht="32" customHeight="1">
      <c r="A1" s="1" t="inlineStr">
        <is>
          <t>Training renewal settings and instructions</t>
        </is>
      </c>
      <c r="B1" s="22" t="n"/>
      <c r="C1" s="23" t="n"/>
    </row>
    <row r="2" ht="42" customHeight="1">
      <c r="A2" s="2" t="inlineStr">
        <is>
          <t>As-of date</t>
        </is>
      </c>
      <c r="B2" s="12">
        <f>TODAY()</f>
        <v/>
      </c>
      <c r="C2" s="2" t="inlineStr">
        <is>
          <t>Editable review date. TODAY() advances when the workbook recalculates.</t>
        </is>
      </c>
    </row>
    <row r="3" ht="54" customHeight="1">
      <c r="A3" s="2" t="inlineStr">
        <is>
          <t>Planning assumptions</t>
        </is>
      </c>
      <c r="B3" s="2" t="n"/>
      <c r="C3" s="2" t="inlineStr">
        <is>
          <t>Fictional internal courses and lead times below are editable planning assumptions, not mandated training intervals.</t>
        </is>
      </c>
    </row>
    <row r="4"/>
    <row r="5" ht="34" customHeight="1">
      <c r="A5" s="4" t="inlineStr">
        <is>
          <t>Fictional internal course</t>
        </is>
      </c>
      <c r="B5" s="4" t="inlineStr">
        <is>
          <t>Default lead time (days)</t>
        </is>
      </c>
      <c r="C5" s="4" t="inlineStr">
        <is>
          <t>Assumption</t>
        </is>
      </c>
    </row>
    <row r="6" ht="32" customHeight="1">
      <c r="A6" s="11" t="inlineStr">
        <is>
          <t>Site Orientation</t>
        </is>
      </c>
      <c r="B6" s="17" t="n">
        <v>30</v>
      </c>
      <c r="C6" s="2" t="inlineStr">
        <is>
          <t>Fictional sample assumption; editable, 0–365 whole days.</t>
        </is>
      </c>
    </row>
    <row r="7" ht="32" customHeight="1">
      <c r="A7" s="11" t="inlineStr">
        <is>
          <t>Report Writing</t>
        </is>
      </c>
      <c r="B7" s="17" t="n">
        <v>30</v>
      </c>
      <c r="C7" s="9" t="inlineStr">
        <is>
          <t>Fictional sample assumption; editable, 0–365 whole days.</t>
        </is>
      </c>
    </row>
    <row r="8" ht="32" customHeight="1">
      <c r="A8" s="11" t="inlineStr">
        <is>
          <t>Radio Procedures</t>
        </is>
      </c>
      <c r="B8" s="17" t="n">
        <v>30</v>
      </c>
      <c r="C8" s="2" t="inlineStr">
        <is>
          <t>Fictional sample assumption; editable, 0–365 whole days.</t>
        </is>
      </c>
    </row>
    <row r="9" ht="32" customHeight="1">
      <c r="A9" s="11" t="inlineStr">
        <is>
          <t>Customer Service</t>
        </is>
      </c>
      <c r="B9" s="17" t="n">
        <v>30</v>
      </c>
      <c r="C9" s="9" t="inlineStr">
        <is>
          <t>Fictional sample assumption; editable, 0–365 whole days.</t>
        </is>
      </c>
    </row>
    <row r="10" ht="32" customHeight="1">
      <c r="A10" s="11" t="inlineStr">
        <is>
          <t>Post Procedure Review</t>
        </is>
      </c>
      <c r="B10" s="17" t="n">
        <v>30</v>
      </c>
      <c r="C10" s="2" t="inlineStr">
        <is>
          <t>Fictional sample assumption; editable, 0–365 whole days.</t>
        </is>
      </c>
    </row>
    <row r="11"/>
    <row r="12"/>
    <row r="13">
      <c r="A13" s="4" t="inlineStr">
        <is>
          <t>Instructions</t>
        </is>
      </c>
      <c r="B13" s="4" t="inlineStr">
        <is>
          <t>Topic</t>
        </is>
      </c>
      <c r="C13" s="4" t="inlineStr">
        <is>
          <t>Operating notes</t>
        </is>
      </c>
    </row>
    <row r="14" ht="65" customHeight="1">
      <c r="A14" s="18" t="inlineStr">
        <is>
          <t>Purpose</t>
        </is>
      </c>
      <c r="B14" s="19" t="n"/>
      <c r="C14" s="19" t="inlineStr">
        <is>
          <t>Use recorded expiration dates to prioritize refresher scheduling. This workbook tracks training requirements only, not licenses, shift coverage, attendance, payroll, emergency reports or verified qualifications.</t>
        </is>
      </c>
    </row>
    <row r="15" ht="65" customHeight="1">
      <c r="A15" s="20" t="inlineStr">
        <is>
          <t>Fictional samples</t>
        </is>
      </c>
      <c r="B15" s="21" t="n"/>
      <c r="C15" s="21" t="inlineStr">
        <is>
          <t>Renewals rows 2–11 contain fictional REC-001–REC-010 and GUARD-001–GUARD-010 examples. Demo Coordinator is fictional. Delete or replace all sample inputs before operational use.</t>
        </is>
      </c>
    </row>
    <row r="16" ht="65" customHeight="1">
      <c r="A16" s="18" t="inlineStr">
        <is>
          <t>One current cycle</t>
        </is>
      </c>
      <c r="B16" s="19" t="n"/>
      <c r="C16" s="19" t="inlineStr">
        <is>
          <t>One row represents one guard and one training requirement's current expiration cycle. After confirmed renewal, manually update the expiration from the source record. This is not a training-history archive.</t>
        </is>
      </c>
    </row>
    <row r="17" ht="65" customHeight="1">
      <c r="A17" s="20" t="inlineStr">
        <is>
          <t>Input and formula cells</t>
        </is>
      </c>
      <c r="B17" s="21" t="n"/>
      <c r="C17" s="21" t="inlineStr">
        <is>
          <t>Pale cream cells are editable inputs. Other Renewals cells contain formulas. Formula cells are visually distinguished but are not locked; worksheet protection is intentionally not enabled.</t>
        </is>
      </c>
    </row>
    <row r="18" ht="65" customHeight="1">
      <c r="A18" s="18" t="inlineStr">
        <is>
          <t>Course dropdown</t>
        </is>
      </c>
      <c r="B18" s="19" t="n"/>
      <c r="C18" s="19" t="inlineStr">
        <is>
          <t>Edit the five unique course names and numeric defaults above. Renewals uses a hidden, directly linked five-cell course list for its dropdown. No named ranges are used. Changing a name does not rewrite existing records.</t>
        </is>
      </c>
    </row>
    <row r="19" ht="65" customHeight="1">
      <c r="A19" s="20" t="inlineStr">
        <is>
          <t>Required inputs</t>
        </is>
      </c>
      <c r="B19" s="21" t="n"/>
      <c r="C19" s="21" t="inlineStr">
        <is>
          <t>For a keyed record, enter a fictional guard ID in this demonstration, a listed course, expiration date and coordinator label. An override is optional. Effective lead times must be whole numbers from 0 through 365.</t>
        </is>
      </c>
    </row>
    <row r="20" ht="65" customHeight="1">
      <c r="A20" s="18" t="inlineStr">
        <is>
          <t>Timing rules</t>
        </is>
      </c>
      <c r="B20" s="19" t="n"/>
      <c r="C20" s="19" t="inlineStr">
        <is>
          <t>Expiration before the as-of date is Expired. Otherwise, action-by on or before the as-of date is Action due; later is Future. Expiration on the as-of date is not classified as Expired. All dates use MM/DD/YYYY.</t>
        </is>
      </c>
    </row>
    <row r="21" ht="65" customHeight="1">
      <c r="A21" s="20" t="inlineStr">
        <is>
          <t>Incomplete records</t>
        </is>
      </c>
      <c r="B21" s="21" t="n"/>
      <c r="C21" s="21" t="inlineStr">
        <is>
          <t>Review inputs records are excluded from timing classifications, not classified as current. Missing or invalid required data, invalid planned dates and unusable defaults are flagged. A valid override can replace a missing default, but the course must still be listed uniquely.</t>
        </is>
      </c>
    </row>
    <row r="22" ht="65" customHeight="1">
      <c r="A22" s="18" t="inlineStr">
        <is>
          <t>Scheduling rules</t>
        </is>
      </c>
      <c r="B22" s="19" t="n"/>
      <c r="C22" s="19" t="inlineStr">
        <is>
          <t>A blank plan means Schedule refresher. A plan after expiration is flagged before testing whether it is in the past. A past plan otherwise means Confirm or reschedule. Planned dates do not establish completion, guarding attendance or coverage, and never generate a new expiration.</t>
        </is>
      </c>
    </row>
    <row r="23" ht="65" customHeight="1">
      <c r="A23" s="20" t="inlineStr">
        <is>
          <t>Daily review</t>
        </is>
      </c>
      <c r="B23" s="21" t="n"/>
      <c r="C23" s="21" t="inlineStr">
        <is>
          <t>Confirm the as-of date; resolve input issues, duplicate IDs and unkeyed rows; then filter or sort the entire A1:M101 range by Renewal status and Action-by date. Use a custom status order if desired: Expired, Action due, Review inputs, Future. Do not sort individual columns.</t>
        </is>
      </c>
    </row>
    <row r="24" ht="65" customHeight="1">
      <c r="A24" s="18" t="inlineStr">
        <is>
          <t>Summary counts</t>
        </is>
      </c>
      <c r="B24" s="19" t="n"/>
      <c r="C24" s="19" t="inlineStr">
        <is>
          <t>Recorded requirements count nonblank Record IDs. The four status counts must reconcile to that total. Duplicate-ID counts mean affected rows, not distinct duplicate groups. Unkeyed input rows are counted separately.</t>
        </is>
      </c>
    </row>
    <row r="25" ht="65" customHeight="1">
      <c r="A25" s="20" t="inlineStr">
        <is>
          <t>Validation limits</t>
        </is>
      </c>
      <c r="B25" s="21" t="n"/>
      <c r="C25" s="21" t="inlineStr">
        <is>
          <t>Validation can be bypassed by pasting. Formula review flags and highlighted duplicates or unkeyed rows remain important. A blank keyed expiration is flagged even if a later edit bypasses its entry validation.</t>
        </is>
      </c>
    </row>
    <row r="26" ht="65" customHeight="1">
      <c r="A26" s="18" t="inlineStr">
        <is>
          <t>Notes and privacy</t>
        </is>
      </c>
      <c r="B26" s="19" t="n"/>
      <c r="C26" s="19" t="inlineStr">
        <is>
          <t>Use only nonsensitive planning notes. Do not enter client addresses, access codes, sensitive incident details or real personal data into this fictional demonstration.</t>
        </is>
      </c>
    </row>
    <row r="27" ht="65" customHeight="1">
      <c r="A27" s="20" t="inlineStr">
        <is>
          <t>Checks and recalculation</t>
        </is>
      </c>
      <c r="B27" s="21" t="n"/>
      <c r="C27" s="21" t="inlineStr">
        <is>
          <t>The script checks stored formulas and validation coverage, round-trips the workbook in memory, and tests an independent Python planning model. These are not spreadsheet-engine recalculation tests. Open in Excel or LibreOffice to recalculate; openpyxl does not calculate formula results.</t>
        </is>
      </c>
    </row>
    <row r="28" ht="65" customHeight="1">
      <c r="A28" s="18" t="inlineStr">
        <is>
          <t>Sample baseline</t>
        </is>
      </c>
      <c r="B28" s="19" t="n"/>
      <c r="C28" s="19" t="inlineStr">
        <is>
          <t>On the generation-date review, the ten fictional examples produce 10 recorded requirements: 1 Expired, 5 Action due, 3 Future and 1 Review inputs. TODAY() can change those classifications on later dates.</t>
        </is>
      </c>
    </row>
  </sheetData>
  <autoFilter ref="A5:C10"/>
  <mergeCells count="1">
    <mergeCell ref="A1:C1"/>
  </mergeCells>
  <conditionalFormatting sqref="A6:A10">
    <cfRule type="expression" priority="1" dxfId="1">
      <formula>OR(A6="",COUNTIF($A$6:$A$10,A6)&gt;1)</formula>
    </cfRule>
  </conditionalFormatting>
  <conditionalFormatting sqref="B6:B10">
    <cfRule type="expression" priority="2" dxfId="1">
      <formula>NOT(IFERROR(AND(ISNUMBER(B6),B6=INT(B6),B6&gt;=0,B6&lt;=365),FALSE))</formula>
    </cfRule>
  </conditionalFormatting>
  <dataValidations count="3">
    <dataValidation sqref="B2" showDropDown="0" showInputMessage="1" showErrorMessage="1" allowBlank="0" errorTitle="Review date" error="Enter a whole Excel date in MM/DD/YYYY format." promptTitle="Review date" prompt="Enter a whole Excel date in MM/DD/YYYY format." type="custom" errorStyle="stop">
      <formula1>=IFERROR(AND(ISNUMBER(B2),B2=INT(B2),B2&gt;=1,B2&lt;=2958465),FALSE)</formula1>
    </dataValidation>
    <dataValidation sqref="B6:B10" showDropDown="0" showInputMessage="1" showErrorMessage="1" allowBlank="0" errorTitle="Default lead time" error="Enter a nonblank whole number from 0 through 365." promptTitle="Default lead time" prompt="Enter a nonblank whole number from 0 through 365." type="whole" errorStyle="stop" operator="between">
      <formula1>0</formula1>
      <formula2>365</formula2>
    </dataValidation>
    <dataValidation sqref="A6:A10" showDropDown="0" showInputMessage="1" showErrorMessage="1" allowBlank="0" errorTitle="Unique course name" error="Enter a nonblank, unique English course name." promptTitle="Unique course name" prompt="Enter a nonblank, unique English course name." type="custom" errorStyle="stop">
      <formula1>=AND(ISTEXT(A6),LEN(TRIM(A6))&gt;0,COUNTIF($A$6:$A$10,A6)=1)</formula1>
    </dataValidation>
  </dataValidations>
  <printOptions horizontalCentered="1"/>
  <pageMargins left="0.75" right="0.75" top="1" bottom="1" header="0.5" footer="0.5"/>
  <pageSetup orientation="landscape" paperSize="1" fitToHeight="0" fitToWidth="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2026-09-29T22:28:35Z</dcterms:created>
  <dcterms:modified xmlns:dcterms="http://purl.org/dc/terms/" xmlns:xsi="http://www.w3.org/2001/XMLSchema-instance" xsi:type="dcterms:W3CDTF">2026-09-29T22:28:36+00:00Z</dcterms:modified>
</cp:coreProperties>
</file>