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pen Shifts" sheetId="1" state="visible" r:id="rId1"/>
    <sheet xmlns:r="http://schemas.openxmlformats.org/officeDocument/2006/relationships" name="Callout Log" sheetId="2" state="visible" r:id="rId2"/>
    <sheet xmlns:r="http://schemas.openxmlformats.org/officeDocument/2006/relationships" name="Settings" sheetId="3" state="visible" r:id="rId3"/>
  </sheets>
  <definedNames>
    <definedName name="_xlnm._FilterDatabase" localSheetId="0" hidden="1">'Open Shifts'!$A$1:$J$101</definedName>
    <definedName name="_xlnm.Print_Area" localSheetId="0">'Open Shifts'!$A$1:$J$101</definedName>
    <definedName name="_xlnm._FilterDatabase" localSheetId="1" hidden="1">'Callout Log'!$A$1:$L$101</definedName>
    <definedName name="_xlnm.Print_Area" localSheetId="1">'Callout Log'!$A$1:$L$101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1">
    <numFmt numFmtId="164" formatCode="MM/DD/YYYY hh:mm AM/PM"/>
  </numFmts>
  <fonts count="3">
    <font>
      <name val="Calibri"/>
      <family val="2"/>
      <color theme="1"/>
      <sz val="11"/>
      <scheme val="minor"/>
    </font>
    <font>
      <name val="Calibri"/>
      <b val="1"/>
      <color rgb="00FFFFFF"/>
      <sz val="11"/>
    </font>
    <font>
      <name val="Calibri"/>
      <color rgb="00143D32"/>
      <sz val="11"/>
    </font>
  </fonts>
  <fills count="7">
    <fill>
      <patternFill/>
    </fill>
    <fill>
      <patternFill patternType="gray125"/>
    </fill>
    <fill>
      <patternFill patternType="solid">
        <fgColor rgb="00143D32"/>
      </patternFill>
    </fill>
    <fill>
      <patternFill patternType="solid">
        <fgColor rgb="00FFF3D6"/>
      </patternFill>
    </fill>
    <fill>
      <patternFill patternType="solid">
        <fgColor rgb="00FFFFFF"/>
      </patternFill>
    </fill>
    <fill>
      <patternFill patternType="solid">
        <fgColor rgb="00F1F5EF"/>
      </patternFill>
    </fill>
    <fill>
      <patternFill patternType="solid">
        <fgColor rgb="0027624F"/>
      </patternFill>
    </fill>
  </fills>
  <borders count="2">
    <border>
      <left/>
      <right/>
      <top/>
      <bottom/>
      <diagonal/>
    </border>
    <border>
      <left style="thin">
        <color rgb="00CAD7CA"/>
      </left>
      <right style="thin">
        <color rgb="00CAD7CA"/>
      </right>
      <top style="thin">
        <color rgb="00CAD7CA"/>
      </top>
      <bottom style="thin">
        <color rgb="00CAD7CA"/>
      </bottom>
    </border>
  </borders>
  <cellStyleXfs count="1">
    <xf numFmtId="0" fontId="0" fillId="0" borderId="0"/>
  </cellStyleXfs>
  <cellXfs count="27">
    <xf numFmtId="0" fontId="0" fillId="0" borderId="0" pivotButton="0" quotePrefix="0" xfId="0"/>
    <xf numFmtId="0" fontId="1" fillId="2" borderId="1" applyAlignment="1" pivotButton="0" quotePrefix="0" xfId="0">
      <alignment vertical="center" wrapText="1"/>
    </xf>
    <xf numFmtId="0" fontId="1" fillId="6" borderId="1" applyAlignment="1" pivotButton="0" quotePrefix="0" xfId="0">
      <alignment vertical="top" wrapText="1"/>
    </xf>
    <xf numFmtId="0" fontId="2" fillId="3" borderId="1" applyAlignment="1" pivotButton="0" quotePrefix="0" xfId="0">
      <alignment vertical="center" wrapText="1"/>
    </xf>
    <xf numFmtId="164" fontId="2" fillId="3" borderId="1" applyAlignment="1" pivotButton="0" quotePrefix="0" xfId="0">
      <alignment vertical="center" wrapText="1"/>
    </xf>
    <xf numFmtId="2" fontId="2" fillId="4" borderId="1" applyAlignment="1" pivotButton="0" quotePrefix="0" xfId="0">
      <alignment horizontal="right" vertical="center"/>
    </xf>
    <xf numFmtId="1" fontId="2" fillId="4" borderId="1" applyAlignment="1" pivotButton="0" quotePrefix="0" xfId="0">
      <alignment horizontal="right" vertical="center"/>
    </xf>
    <xf numFmtId="0" fontId="2" fillId="4" borderId="1" applyAlignment="1" pivotButton="0" quotePrefix="0" xfId="0">
      <alignment vertical="center" wrapText="1"/>
    </xf>
    <xf numFmtId="0" fontId="2" fillId="5" borderId="1" applyAlignment="1" pivotButton="0" quotePrefix="0" xfId="0">
      <alignment vertical="top" wrapText="1"/>
    </xf>
    <xf numFmtId="164" fontId="2" fillId="5" borderId="1" applyAlignment="1" pivotButton="0" quotePrefix="0" xfId="0">
      <alignment vertical="top" wrapText="1"/>
    </xf>
    <xf numFmtId="2" fontId="2" fillId="5" borderId="1" applyAlignment="1" pivotButton="0" quotePrefix="0" xfId="0">
      <alignment horizontal="right" vertical="center"/>
    </xf>
    <xf numFmtId="1" fontId="2" fillId="5" borderId="1" applyAlignment="1" pivotButton="0" quotePrefix="0" xfId="0">
      <alignment horizontal="right" vertical="center"/>
    </xf>
    <xf numFmtId="0" fontId="2" fillId="5" borderId="1" applyAlignment="1" pivotButton="0" quotePrefix="0" xfId="0">
      <alignment vertical="center" wrapText="1"/>
    </xf>
    <xf numFmtId="1" fontId="2" fillId="5" borderId="1" applyAlignment="1" pivotButton="0" quotePrefix="0" xfId="0">
      <alignment vertical="top" wrapText="1"/>
    </xf>
    <xf numFmtId="1" fontId="2" fillId="3" borderId="1" applyAlignment="1" pivotButton="0" quotePrefix="0" xfId="0">
      <alignment vertical="center" wrapText="1"/>
    </xf>
    <xf numFmtId="164" fontId="2" fillId="4" borderId="1" applyAlignment="1" pivotButton="0" quotePrefix="0" xfId="0">
      <alignment vertical="center" wrapText="1"/>
    </xf>
    <xf numFmtId="164" fontId="2" fillId="5" borderId="1" applyAlignment="1" pivotButton="0" quotePrefix="0" xfId="0">
      <alignment vertical="center" wrapText="1"/>
    </xf>
    <xf numFmtId="0" fontId="2" fillId="4" borderId="1" applyAlignment="1" pivotButton="0" quotePrefix="0" xfId="0">
      <alignment vertical="top" wrapText="1"/>
    </xf>
    <xf numFmtId="164" fontId="2" fillId="3" borderId="1" applyAlignment="1" pivotButton="0" quotePrefix="0" xfId="0">
      <alignment vertical="top" wrapText="1"/>
    </xf>
    <xf numFmtId="0" fontId="2" fillId="3" borderId="1" applyAlignment="1" pivotButton="0" quotePrefix="0" xfId="0">
      <alignment vertical="top" wrapText="1"/>
    </xf>
    <xf numFmtId="1" fontId="2" fillId="3" borderId="1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164" fontId="2" fillId="3" borderId="1" applyAlignment="1" pivotButton="0" quotePrefix="0" xfId="0">
      <alignment vertical="center" wrapText="1"/>
    </xf>
    <xf numFmtId="164" fontId="2" fillId="5" borderId="1" applyAlignment="1" pivotButton="0" quotePrefix="0" xfId="0">
      <alignment vertical="top" wrapText="1"/>
    </xf>
    <xf numFmtId="164" fontId="2" fillId="4" borderId="1" applyAlignment="1" pivotButton="0" quotePrefix="0" xfId="0">
      <alignment vertical="center" wrapText="1"/>
    </xf>
    <xf numFmtId="164" fontId="2" fillId="5" borderId="1" applyAlignment="1" pivotButton="0" quotePrefix="0" xfId="0">
      <alignment vertical="center" wrapText="1"/>
    </xf>
    <xf numFmtId="164" fontId="2" fillId="3" borderId="1" applyAlignment="1" pivotButton="0" quotePrefix="0" xfId="0">
      <alignment vertical="top" wrapText="1"/>
    </xf>
  </cellXfs>
  <cellStyles count="1">
    <cellStyle name="Normal" xfId="0" builtinId="0" hidden="0"/>
  </cellStyles>
  <dxfs count="3">
    <dxf>
      <font>
        <name val="Calibri"/>
        <b val="1"/>
        <color rgb="00943D32"/>
        <sz val="11"/>
      </font>
      <fill>
        <patternFill patternType="solid">
          <fgColor rgb="00F5DEDA"/>
        </patternFill>
      </fill>
    </dxf>
    <dxf>
      <font>
        <name val="Calibri"/>
        <b val="1"/>
        <color rgb="00256447"/>
        <sz val="11"/>
      </font>
      <fill>
        <patternFill patternType="solid">
          <fgColor rgb="00E2EFE5"/>
        </patternFill>
      </fill>
    </dxf>
    <dxf>
      <fill>
        <patternFill patternType="solid">
          <fgColor rgb="00FFE3A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28" customWidth="1" min="2" max="2"/>
    <col width="24" customWidth="1" min="3" max="3"/>
    <col width="24" customWidth="1" min="4" max="4"/>
    <col width="12" customWidth="1" min="5" max="5"/>
    <col width="12" customWidth="1" min="6" max="6"/>
    <col width="13" customWidth="1" min="7" max="7"/>
    <col width="25" customWidth="1" min="8" max="8"/>
    <col width="23" customWidth="1" min="9" max="9"/>
    <col width="19" customWidth="1" min="10" max="10"/>
    <col width="3" customWidth="1" min="11" max="11"/>
    <col width="25" customWidth="1" min="12" max="12"/>
    <col width="44" customWidth="1" min="13" max="13"/>
  </cols>
  <sheetData>
    <row r="1" ht="34" customHeight="1">
      <c r="A1" s="1" t="inlineStr">
        <is>
          <t>Shift ID</t>
        </is>
      </c>
      <c r="B1" s="1" t="inlineStr">
        <is>
          <t>Fictional site/post</t>
        </is>
      </c>
      <c r="C1" s="1" t="inlineStr">
        <is>
          <t>Planned start</t>
        </is>
      </c>
      <c r="D1" s="1" t="inlineStr">
        <is>
          <t>Planned end</t>
        </is>
      </c>
      <c r="E1" s="1" t="inlineStr">
        <is>
          <t>Planned hours</t>
        </is>
      </c>
      <c r="F1" s="1" t="inlineStr">
        <is>
          <t>Offers recorded</t>
        </is>
      </c>
      <c r="G1" s="1" t="inlineStr">
        <is>
          <t>Accepted responses</t>
        </is>
      </c>
      <c r="H1" s="1" t="inlineStr">
        <is>
          <t>Accepted replacement</t>
        </is>
      </c>
      <c r="I1" s="1" t="inlineStr">
        <is>
          <t>Coverage status</t>
        </is>
      </c>
      <c r="J1" s="1" t="inlineStr">
        <is>
          <t>Input check</t>
        </is>
      </c>
      <c r="L1" s="2" t="inlineStr">
        <is>
          <t>Review reference</t>
        </is>
      </c>
      <c r="M1" s="2" t="inlineStr">
        <is>
          <t>Manual clock; fictional starting value</t>
        </is>
      </c>
    </row>
    <row r="2" ht="42" customHeight="1">
      <c r="A2" s="3" t="inlineStr">
        <is>
          <t>Fictional Shift 01</t>
        </is>
      </c>
      <c r="B2" s="3" t="inlineStr">
        <is>
          <t>Fictional Cedar / Lobby</t>
        </is>
      </c>
      <c r="C2" s="22" t="n">
        <v>46295.33333333334</v>
      </c>
      <c r="D2" s="22" t="n">
        <v>46295.66666666666</v>
      </c>
      <c r="E2" s="5">
        <f>IF(OR(C2="",D2=""),"",IF(AND(ISNUMBER(C2),ISNUMBER(D2)),IF(D2&lt;=C2,"",(D2-C2)*24),""))</f>
        <v/>
      </c>
      <c r="F2" s="6">
        <f>IF(A2="","",COUNTIF('Callout Log'!$A$2:$A$101,A2))</f>
        <v/>
      </c>
      <c r="G2" s="6">
        <f>IF(A2="","",COUNTIFS('Callout Log'!$A$2:$A$101,A2,'Callout Log'!$F$2:$F$101,"Accepted"))</f>
        <v/>
      </c>
      <c r="H2" s="7">
        <f>IF(A2="","",IF(G2&lt;&gt;1,"",IFERROR(INDEX('Callout Log'!$C$2:$C$101,MATCH(A2,'Callout Log'!$I$2:$I$101,0)),"")))</f>
        <v/>
      </c>
      <c r="I2" s="7">
        <f>IF(A2="","",IF(OR(J2&lt;&gt;"OK",G2&gt;1),"Review",IF(G2=0,"Open",IF(H2="","Review","Accepted—planned"))))</f>
        <v/>
      </c>
      <c r="J2" s="7">
        <f>IF(COUNTA(A2:D2)=0,"",IF(AND(ISTEXT(A2),A2&lt;&gt;"",ISNUMBER(C2),ISNUMBER(D2),AND(OR(Settings!$B$2="",ISNUMBER(Settings!$B$2)),ISNUMBER(Settings!$B$3),Settings!$B$4&lt;&gt;"",OR(Settings!$B$5="US DST observed",Settings!$B$5="No DST",Settings!$B$5="Manual review"))),IF(AND(ISTEXT(B2),B2&lt;&gt;"",COUNTIF($A$2:$A$101,A2)=1,ISERROR(SEARCH("~*",A2)),ISERROR(SEARCH("~?",A2)),ISERROR(SEARCH("~~",A2)),C2&gt;=1,D2&gt;C2,Settings!$B$3&gt;0,COUNTIFS('Callout Log'!$A$2:$A$101,A2,'Callout Log'!$K$2:$K$101,"&lt;&gt;OK")=0,NOT(OR(Settings!$B$5="Manual review",AND(Settings!$B$5="US DST observed",OR(AND(C2&lt;(DATE(YEAR(C2),3,8)+MOD(1-WEEKDAY(DATE(YEAR(C2),3,8)),7))+1,D2&gt;=(DATE(YEAR(C2),3,8)+MOD(1-WEEKDAY(DATE(YEAR(C2),3,8)),7))),AND(C2&lt;(DATE(YEAR(C2),11,1)+MOD(1-WEEKDAY(DATE(YEAR(C2),11,1)),7))+1,D2&gt;=(DATE(YEAR(C2),11,1)+MOD(1-WEEKDAY(DATE(YEAR(C2),11,1)),7))),AND(C2&lt;(DATE(YEAR(D2),3,8)+MOD(1-WEEKDAY(DATE(YEAR(D2),3,8)),7))+1,D2&gt;=(DATE(YEAR(D2),3,8)+MOD(1-WEEKDAY(DATE(YEAR(D2),3,8)),7))),AND(C2&lt;(DATE(YEAR(D2),11,1)+MOD(1-WEEKDAY(DATE(YEAR(D2),11,1)),7))+1,D2&gt;=(DATE(YEAR(D2),11,1)+MOD(1-WEEKDAY(DATE(YEAR(D2),11,1)),7)))))))),"OK","Review input"),"Review input"))</f>
        <v/>
      </c>
      <c r="L2" s="8" t="inlineStr">
        <is>
          <t>Review timestamp</t>
        </is>
      </c>
      <c r="M2" s="23">
        <f>IF(Settings!B2="","",Settings!B2)</f>
        <v/>
      </c>
    </row>
    <row r="3" ht="42" customHeight="1">
      <c r="A3" s="3" t="inlineStr">
        <is>
          <t>Fictional Shift 02</t>
        </is>
      </c>
      <c r="B3" s="3" t="inlineStr">
        <is>
          <t>Fictional Maple / Gate</t>
        </is>
      </c>
      <c r="C3" s="22" t="n">
        <v>46296.33333333334</v>
      </c>
      <c r="D3" s="22" t="n">
        <v>46296.66666666666</v>
      </c>
      <c r="E3" s="10">
        <f>IF(OR(C3="",D3=""),"",IF(AND(ISNUMBER(C3),ISNUMBER(D3)),IF(D3&lt;=C3,"",(D3-C3)*24),""))</f>
        <v/>
      </c>
      <c r="F3" s="11">
        <f>IF(A3="","",COUNTIF('Callout Log'!$A$2:$A$101,A3))</f>
        <v/>
      </c>
      <c r="G3" s="11">
        <f>IF(A3="","",COUNTIFS('Callout Log'!$A$2:$A$101,A3,'Callout Log'!$F$2:$F$101,"Accepted"))</f>
        <v/>
      </c>
      <c r="H3" s="12">
        <f>IF(A3="","",IF(G3&lt;&gt;1,"",IFERROR(INDEX('Callout Log'!$C$2:$C$101,MATCH(A3,'Callout Log'!$I$2:$I$101,0)),"")))</f>
        <v/>
      </c>
      <c r="I3" s="12">
        <f>IF(A3="","",IF(OR(J3&lt;&gt;"OK",G3&gt;1),"Review",IF(G3=0,"Open",IF(H3="","Review","Accepted—planned"))))</f>
        <v/>
      </c>
      <c r="J3" s="12">
        <f>IF(COUNTA(A3:D3)=0,"",IF(AND(ISTEXT(A3),A3&lt;&gt;"",ISNUMBER(C3),ISNUMBER(D3),AND(OR(Settings!$B$2="",ISNUMBER(Settings!$B$2)),ISNUMBER(Settings!$B$3),Settings!$B$4&lt;&gt;"",OR(Settings!$B$5="US DST observed",Settings!$B$5="No DST",Settings!$B$5="Manual review"))),IF(AND(ISTEXT(B3),B3&lt;&gt;"",COUNTIF($A$2:$A$101,A3)=1,ISERROR(SEARCH("~*",A3)),ISERROR(SEARCH("~?",A3)),ISERROR(SEARCH("~~",A3)),C3&gt;=1,D3&gt;C3,Settings!$B$3&gt;0,COUNTIFS('Callout Log'!$A$2:$A$101,A3,'Callout Log'!$K$2:$K$101,"&lt;&gt;OK")=0,NOT(OR(Settings!$B$5="Manual review",AND(Settings!$B$5="US DST observed",OR(AND(C3&lt;(DATE(YEAR(C3),3,8)+MOD(1-WEEKDAY(DATE(YEAR(C3),3,8)),7))+1,D3&gt;=(DATE(YEAR(C3),3,8)+MOD(1-WEEKDAY(DATE(YEAR(C3),3,8)),7))),AND(C3&lt;(DATE(YEAR(C3),11,1)+MOD(1-WEEKDAY(DATE(YEAR(C3),11,1)),7))+1,D3&gt;=(DATE(YEAR(C3),11,1)+MOD(1-WEEKDAY(DATE(YEAR(C3),11,1)),7))),AND(C3&lt;(DATE(YEAR(D3),3,8)+MOD(1-WEEKDAY(DATE(YEAR(D3),3,8)),7))+1,D3&gt;=(DATE(YEAR(D3),3,8)+MOD(1-WEEKDAY(DATE(YEAR(D3),3,8)),7))),AND(C3&lt;(DATE(YEAR(D3),11,1)+MOD(1-WEEKDAY(DATE(YEAR(D3),11,1)),7))+1,D3&gt;=(DATE(YEAR(D3),11,1)+MOD(1-WEEKDAY(DATE(YEAR(D3),11,1)),7)))))))),"OK","Review input"),"Review input"))</f>
        <v/>
      </c>
      <c r="L3" s="8" t="inlineStr">
        <is>
          <t>Local time zone</t>
        </is>
      </c>
      <c r="M3" s="8">
        <f>IF(Settings!B4="","",Settings!B4)</f>
        <v/>
      </c>
    </row>
    <row r="4" ht="42" customHeight="1">
      <c r="A4" s="3" t="inlineStr">
        <is>
          <t>Fictional Shift 03</t>
        </is>
      </c>
      <c r="B4" s="3" t="inlineStr">
        <is>
          <t>Fictional Birch / Desk</t>
        </is>
      </c>
      <c r="C4" s="22" t="n">
        <v>46296.91666666666</v>
      </c>
      <c r="D4" s="22" t="n">
        <v>46297.25</v>
      </c>
      <c r="E4" s="5">
        <f>IF(OR(C4="",D4=""),"",IF(AND(ISNUMBER(C4),ISNUMBER(D4)),IF(D4&lt;=C4,"",(D4-C4)*24),""))</f>
        <v/>
      </c>
      <c r="F4" s="6">
        <f>IF(A4="","",COUNTIF('Callout Log'!$A$2:$A$101,A4))</f>
        <v/>
      </c>
      <c r="G4" s="6">
        <f>IF(A4="","",COUNTIFS('Callout Log'!$A$2:$A$101,A4,'Callout Log'!$F$2:$F$101,"Accepted"))</f>
        <v/>
      </c>
      <c r="H4" s="7">
        <f>IF(A4="","",IF(G4&lt;&gt;1,"",IFERROR(INDEX('Callout Log'!$C$2:$C$101,MATCH(A4,'Callout Log'!$I$2:$I$101,0)),"")))</f>
        <v/>
      </c>
      <c r="I4" s="7">
        <f>IF(A4="","",IF(OR(J4&lt;&gt;"OK",G4&gt;1),"Review",IF(G4=0,"Open",IF(H4="","Review","Accepted—planned"))))</f>
        <v/>
      </c>
      <c r="J4" s="7">
        <f>IF(COUNTA(A4:D4)=0,"",IF(AND(ISTEXT(A4),A4&lt;&gt;"",ISNUMBER(C4),ISNUMBER(D4),AND(OR(Settings!$B$2="",ISNUMBER(Settings!$B$2)),ISNUMBER(Settings!$B$3),Settings!$B$4&lt;&gt;"",OR(Settings!$B$5="US DST observed",Settings!$B$5="No DST",Settings!$B$5="Manual review"))),IF(AND(ISTEXT(B4),B4&lt;&gt;"",COUNTIF($A$2:$A$101,A4)=1,ISERROR(SEARCH("~*",A4)),ISERROR(SEARCH("~?",A4)),ISERROR(SEARCH("~~",A4)),C4&gt;=1,D4&gt;C4,Settings!$B$3&gt;0,COUNTIFS('Callout Log'!$A$2:$A$101,A4,'Callout Log'!$K$2:$K$101,"&lt;&gt;OK")=0,NOT(OR(Settings!$B$5="Manual review",AND(Settings!$B$5="US DST observed",OR(AND(C4&lt;(DATE(YEAR(C4),3,8)+MOD(1-WEEKDAY(DATE(YEAR(C4),3,8)),7))+1,D4&gt;=(DATE(YEAR(C4),3,8)+MOD(1-WEEKDAY(DATE(YEAR(C4),3,8)),7))),AND(C4&lt;(DATE(YEAR(C4),11,1)+MOD(1-WEEKDAY(DATE(YEAR(C4),11,1)),7))+1,D4&gt;=(DATE(YEAR(C4),11,1)+MOD(1-WEEKDAY(DATE(YEAR(C4),11,1)),7))),AND(C4&lt;(DATE(YEAR(D4),3,8)+MOD(1-WEEKDAY(DATE(YEAR(D4),3,8)),7))+1,D4&gt;=(DATE(YEAR(D4),3,8)+MOD(1-WEEKDAY(DATE(YEAR(D4),3,8)),7))),AND(C4&lt;(DATE(YEAR(D4),11,1)+MOD(1-WEEKDAY(DATE(YEAR(D4),11,1)),7))+1,D4&gt;=(DATE(YEAR(D4),11,1)+MOD(1-WEEKDAY(DATE(YEAR(D4),11,1)),7)))))))),"OK","Review input"),"Review input"))</f>
        <v/>
      </c>
      <c r="L4" s="8" t="inlineStr">
        <is>
          <t>Allowance (minutes)</t>
        </is>
      </c>
      <c r="M4" s="13">
        <f>IF(Settings!B3="","",Settings!B3)</f>
        <v/>
      </c>
    </row>
    <row r="5" ht="42" customHeight="1">
      <c r="A5" s="3" t="inlineStr">
        <is>
          <t>Fictional Shift 04</t>
        </is>
      </c>
      <c r="B5" s="3" t="inlineStr">
        <is>
          <t>Fictional Aspen / Lobby</t>
        </is>
      </c>
      <c r="C5" s="22" t="n">
        <v>46297.375</v>
      </c>
      <c r="D5" s="22" t="n">
        <v>46297.70833333334</v>
      </c>
      <c r="E5" s="10">
        <f>IF(OR(C5="",D5=""),"",IF(AND(ISNUMBER(C5),ISNUMBER(D5)),IF(D5&lt;=C5,"",(D5-C5)*24),""))</f>
        <v/>
      </c>
      <c r="F5" s="11">
        <f>IF(A5="","",COUNTIF('Callout Log'!$A$2:$A$101,A5))</f>
        <v/>
      </c>
      <c r="G5" s="11">
        <f>IF(A5="","",COUNTIFS('Callout Log'!$A$2:$A$101,A5,'Callout Log'!$F$2:$F$101,"Accepted"))</f>
        <v/>
      </c>
      <c r="H5" s="12">
        <f>IF(A5="","",IF(G5&lt;&gt;1,"",IFERROR(INDEX('Callout Log'!$C$2:$C$101,MATCH(A5,'Callout Log'!$I$2:$I$101,0)),"")))</f>
        <v/>
      </c>
      <c r="I5" s="12">
        <f>IF(A5="","",IF(OR(J5&lt;&gt;"OK",G5&gt;1),"Review",IF(G5=0,"Open",IF(H5="","Review","Accepted—planned"))))</f>
        <v/>
      </c>
      <c r="J5" s="12">
        <f>IF(COUNTA(A5:D5)=0,"",IF(AND(ISTEXT(A5),A5&lt;&gt;"",ISNUMBER(C5),ISNUMBER(D5),AND(OR(Settings!$B$2="",ISNUMBER(Settings!$B$2)),ISNUMBER(Settings!$B$3),Settings!$B$4&lt;&gt;"",OR(Settings!$B$5="US DST observed",Settings!$B$5="No DST",Settings!$B$5="Manual review"))),IF(AND(ISTEXT(B5),B5&lt;&gt;"",COUNTIF($A$2:$A$101,A5)=1,ISERROR(SEARCH("~*",A5)),ISERROR(SEARCH("~?",A5)),ISERROR(SEARCH("~~",A5)),C5&gt;=1,D5&gt;C5,Settings!$B$3&gt;0,COUNTIFS('Callout Log'!$A$2:$A$101,A5,'Callout Log'!$K$2:$K$101,"&lt;&gt;OK")=0,NOT(OR(Settings!$B$5="Manual review",AND(Settings!$B$5="US DST observed",OR(AND(C5&lt;(DATE(YEAR(C5),3,8)+MOD(1-WEEKDAY(DATE(YEAR(C5),3,8)),7))+1,D5&gt;=(DATE(YEAR(C5),3,8)+MOD(1-WEEKDAY(DATE(YEAR(C5),3,8)),7))),AND(C5&lt;(DATE(YEAR(C5),11,1)+MOD(1-WEEKDAY(DATE(YEAR(C5),11,1)),7))+1,D5&gt;=(DATE(YEAR(C5),11,1)+MOD(1-WEEKDAY(DATE(YEAR(C5),11,1)),7))),AND(C5&lt;(DATE(YEAR(D5),3,8)+MOD(1-WEEKDAY(DATE(YEAR(D5),3,8)),7))+1,D5&gt;=(DATE(YEAR(D5),3,8)+MOD(1-WEEKDAY(DATE(YEAR(D5),3,8)),7))),AND(C5&lt;(DATE(YEAR(D5),11,1)+MOD(1-WEEKDAY(DATE(YEAR(D5),11,1)),7))+1,D5&gt;=(DATE(YEAR(D5),11,1)+MOD(1-WEEKDAY(DATE(YEAR(D5),11,1)),7)))))))),"OK","Review input"),"Review input"))</f>
        <v/>
      </c>
      <c r="L5" s="8" t="inlineStr">
        <is>
          <t>Coverage meaning</t>
        </is>
      </c>
      <c r="M5" s="8" t="inlineStr">
        <is>
          <t>Accepted means planned, not actual attendance.</t>
        </is>
      </c>
    </row>
    <row r="6" ht="42" customHeight="1">
      <c r="A6" s="3" t="n"/>
      <c r="B6" s="3" t="n"/>
      <c r="C6" s="22" t="n"/>
      <c r="D6" s="22" t="n"/>
      <c r="E6" s="5">
        <f>IF(OR(C6="",D6=""),"",IF(AND(ISNUMBER(C6),ISNUMBER(D6)),IF(D6&lt;=C6,"",(D6-C6)*24),""))</f>
        <v/>
      </c>
      <c r="F6" s="6">
        <f>IF(A6="","",COUNTIF('Callout Log'!$A$2:$A$101,A6))</f>
        <v/>
      </c>
      <c r="G6" s="6">
        <f>IF(A6="","",COUNTIFS('Callout Log'!$A$2:$A$101,A6,'Callout Log'!$F$2:$F$101,"Accepted"))</f>
        <v/>
      </c>
      <c r="H6" s="7">
        <f>IF(A6="","",IF(G6&lt;&gt;1,"",IFERROR(INDEX('Callout Log'!$C$2:$C$101,MATCH(A6,'Callout Log'!$I$2:$I$101,0)),"")))</f>
        <v/>
      </c>
      <c r="I6" s="7">
        <f>IF(A6="","",IF(OR(J6&lt;&gt;"OK",G6&gt;1),"Review",IF(G6=0,"Open",IF(H6="","Review","Accepted—planned"))))</f>
        <v/>
      </c>
      <c r="J6" s="7">
        <f>IF(COUNTA(A6:D6)=0,"",IF(AND(ISTEXT(A6),A6&lt;&gt;"",ISNUMBER(C6),ISNUMBER(D6),AND(OR(Settings!$B$2="",ISNUMBER(Settings!$B$2)),ISNUMBER(Settings!$B$3),Settings!$B$4&lt;&gt;"",OR(Settings!$B$5="US DST observed",Settings!$B$5="No DST",Settings!$B$5="Manual review"))),IF(AND(ISTEXT(B6),B6&lt;&gt;"",COUNTIF($A$2:$A$101,A6)=1,ISERROR(SEARCH("~*",A6)),ISERROR(SEARCH("~?",A6)),ISERROR(SEARCH("~~",A6)),C6&gt;=1,D6&gt;C6,Settings!$B$3&gt;0,COUNTIFS('Callout Log'!$A$2:$A$101,A6,'Callout Log'!$K$2:$K$101,"&lt;&gt;OK")=0,NOT(OR(Settings!$B$5="Manual review",AND(Settings!$B$5="US DST observed",OR(AND(C6&lt;(DATE(YEAR(C6),3,8)+MOD(1-WEEKDAY(DATE(YEAR(C6),3,8)),7))+1,D6&gt;=(DATE(YEAR(C6),3,8)+MOD(1-WEEKDAY(DATE(YEAR(C6),3,8)),7))),AND(C6&lt;(DATE(YEAR(C6),11,1)+MOD(1-WEEKDAY(DATE(YEAR(C6),11,1)),7))+1,D6&gt;=(DATE(YEAR(C6),11,1)+MOD(1-WEEKDAY(DATE(YEAR(C6),11,1)),7))),AND(C6&lt;(DATE(YEAR(D6),3,8)+MOD(1-WEEKDAY(DATE(YEAR(D6),3,8)),7))+1,D6&gt;=(DATE(YEAR(D6),3,8)+MOD(1-WEEKDAY(DATE(YEAR(D6),3,8)),7))),AND(C6&lt;(DATE(YEAR(D6),11,1)+MOD(1-WEEKDAY(DATE(YEAR(D6),11,1)),7))+1,D6&gt;=(DATE(YEAR(D6),11,1)+MOD(1-WEEKDAY(DATE(YEAR(D6),11,1)),7)))))))),"OK","Review input"),"Review input"))</f>
        <v/>
      </c>
      <c r="L6" s="8" t="inlineStr">
        <is>
          <t>One record</t>
        </is>
      </c>
      <c r="M6" s="8" t="inlineStr">
        <is>
          <t>One required guard at one post.</t>
        </is>
      </c>
    </row>
    <row r="7" ht="42" customHeight="1">
      <c r="A7" s="3" t="n"/>
      <c r="B7" s="3" t="n"/>
      <c r="C7" s="22" t="n"/>
      <c r="D7" s="22" t="n"/>
      <c r="E7" s="10">
        <f>IF(OR(C7="",D7=""),"",IF(AND(ISNUMBER(C7),ISNUMBER(D7)),IF(D7&lt;=C7,"",(D7-C7)*24),""))</f>
        <v/>
      </c>
      <c r="F7" s="11">
        <f>IF(A7="","",COUNTIF('Callout Log'!$A$2:$A$101,A7))</f>
        <v/>
      </c>
      <c r="G7" s="11">
        <f>IF(A7="","",COUNTIFS('Callout Log'!$A$2:$A$101,A7,'Callout Log'!$F$2:$F$101,"Accepted"))</f>
        <v/>
      </c>
      <c r="H7" s="12">
        <f>IF(A7="","",IF(G7&lt;&gt;1,"",IFERROR(INDEX('Callout Log'!$C$2:$C$101,MATCH(A7,'Callout Log'!$I$2:$I$101,0)),"")))</f>
        <v/>
      </c>
      <c r="I7" s="12">
        <f>IF(A7="","",IF(OR(J7&lt;&gt;"OK",G7&gt;1),"Review",IF(G7=0,"Open",IF(H7="","Review","Accepted—planned"))))</f>
        <v/>
      </c>
      <c r="J7" s="12">
        <f>IF(COUNTA(A7:D7)=0,"",IF(AND(ISTEXT(A7),A7&lt;&gt;"",ISNUMBER(C7),ISNUMBER(D7),AND(OR(Settings!$B$2="",ISNUMBER(Settings!$B$2)),ISNUMBER(Settings!$B$3),Settings!$B$4&lt;&gt;"",OR(Settings!$B$5="US DST observed",Settings!$B$5="No DST",Settings!$B$5="Manual review"))),IF(AND(ISTEXT(B7),B7&lt;&gt;"",COUNTIF($A$2:$A$101,A7)=1,ISERROR(SEARCH("~*",A7)),ISERROR(SEARCH("~?",A7)),ISERROR(SEARCH("~~",A7)),C7&gt;=1,D7&gt;C7,Settings!$B$3&gt;0,COUNTIFS('Callout Log'!$A$2:$A$101,A7,'Callout Log'!$K$2:$K$101,"&lt;&gt;OK")=0,NOT(OR(Settings!$B$5="Manual review",AND(Settings!$B$5="US DST observed",OR(AND(C7&lt;(DATE(YEAR(C7),3,8)+MOD(1-WEEKDAY(DATE(YEAR(C7),3,8)),7))+1,D7&gt;=(DATE(YEAR(C7),3,8)+MOD(1-WEEKDAY(DATE(YEAR(C7),3,8)),7))),AND(C7&lt;(DATE(YEAR(C7),11,1)+MOD(1-WEEKDAY(DATE(YEAR(C7),11,1)),7))+1,D7&gt;=(DATE(YEAR(C7),11,1)+MOD(1-WEEKDAY(DATE(YEAR(C7),11,1)),7))),AND(C7&lt;(DATE(YEAR(D7),3,8)+MOD(1-WEEKDAY(DATE(YEAR(D7),3,8)),7))+1,D7&gt;=(DATE(YEAR(D7),3,8)+MOD(1-WEEKDAY(DATE(YEAR(D7),3,8)),7))),AND(C7&lt;(DATE(YEAR(D7),11,1)+MOD(1-WEEKDAY(DATE(YEAR(D7),11,1)),7))+1,D7&gt;=(DATE(YEAR(D7),11,1)+MOD(1-WEEKDAY(DATE(YEAR(D7),11,1)),7)))))))),"OK","Review input"),"Review input"))</f>
        <v/>
      </c>
      <c r="L7" s="8" t="inlineStr">
        <is>
          <t>Action queue</t>
        </is>
      </c>
      <c r="M7" s="8" t="inlineStr">
        <is>
          <t>Filter Callout Log Follow-up for Follow up or Review input.</t>
        </is>
      </c>
    </row>
    <row r="8" ht="42" customHeight="1">
      <c r="A8" s="3" t="n"/>
      <c r="B8" s="3" t="n"/>
      <c r="C8" s="22" t="n"/>
      <c r="D8" s="22" t="n"/>
      <c r="E8" s="5">
        <f>IF(OR(C8="",D8=""),"",IF(AND(ISNUMBER(C8),ISNUMBER(D8)),IF(D8&lt;=C8,"",(D8-C8)*24),""))</f>
        <v/>
      </c>
      <c r="F8" s="6">
        <f>IF(A8="","",COUNTIF('Callout Log'!$A$2:$A$101,A8))</f>
        <v/>
      </c>
      <c r="G8" s="6">
        <f>IF(A8="","",COUNTIFS('Callout Log'!$A$2:$A$101,A8,'Callout Log'!$F$2:$F$101,"Accepted"))</f>
        <v/>
      </c>
      <c r="H8" s="7">
        <f>IF(A8="","",IF(G8&lt;&gt;1,"",IFERROR(INDEX('Callout Log'!$C$2:$C$101,MATCH(A8,'Callout Log'!$I$2:$I$101,0)),"")))</f>
        <v/>
      </c>
      <c r="I8" s="7">
        <f>IF(A8="","",IF(OR(J8&lt;&gt;"OK",G8&gt;1),"Review",IF(G8=0,"Open",IF(H8="","Review","Accepted—planned"))))</f>
        <v/>
      </c>
      <c r="J8" s="7">
        <f>IF(COUNTA(A8:D8)=0,"",IF(AND(ISTEXT(A8),A8&lt;&gt;"",ISNUMBER(C8),ISNUMBER(D8),AND(OR(Settings!$B$2="",ISNUMBER(Settings!$B$2)),ISNUMBER(Settings!$B$3),Settings!$B$4&lt;&gt;"",OR(Settings!$B$5="US DST observed",Settings!$B$5="No DST",Settings!$B$5="Manual review"))),IF(AND(ISTEXT(B8),B8&lt;&gt;"",COUNTIF($A$2:$A$101,A8)=1,ISERROR(SEARCH("~*",A8)),ISERROR(SEARCH("~?",A8)),ISERROR(SEARCH("~~",A8)),C8&gt;=1,D8&gt;C8,Settings!$B$3&gt;0,COUNTIFS('Callout Log'!$A$2:$A$101,A8,'Callout Log'!$K$2:$K$101,"&lt;&gt;OK")=0,NOT(OR(Settings!$B$5="Manual review",AND(Settings!$B$5="US DST observed",OR(AND(C8&lt;(DATE(YEAR(C8),3,8)+MOD(1-WEEKDAY(DATE(YEAR(C8),3,8)),7))+1,D8&gt;=(DATE(YEAR(C8),3,8)+MOD(1-WEEKDAY(DATE(YEAR(C8),3,8)),7))),AND(C8&lt;(DATE(YEAR(C8),11,1)+MOD(1-WEEKDAY(DATE(YEAR(C8),11,1)),7))+1,D8&gt;=(DATE(YEAR(C8),11,1)+MOD(1-WEEKDAY(DATE(YEAR(C8),11,1)),7))),AND(C8&lt;(DATE(YEAR(D8),3,8)+MOD(1-WEEKDAY(DATE(YEAR(D8),3,8)),7))+1,D8&gt;=(DATE(YEAR(D8),3,8)+MOD(1-WEEKDAY(DATE(YEAR(D8),3,8)),7))),AND(C8&lt;(DATE(YEAR(D8),11,1)+MOD(1-WEEKDAY(DATE(YEAR(D8),11,1)),7))+1,D8&gt;=(DATE(YEAR(D8),11,1)+MOD(1-WEEKDAY(DATE(YEAR(D8),11,1)),7)))))))),"OK","Review input"),"Review input"))</f>
        <v/>
      </c>
      <c r="L8" s="8" t="inlineStr">
        <is>
          <t>Overnight dates</t>
        </is>
      </c>
      <c r="M8" s="8" t="inlineStr">
        <is>
          <t>Enter the next date for the end time.</t>
        </is>
      </c>
    </row>
    <row r="9" ht="42" customHeight="1">
      <c r="A9" s="3" t="n"/>
      <c r="B9" s="3" t="n"/>
      <c r="C9" s="22" t="n"/>
      <c r="D9" s="22" t="n"/>
      <c r="E9" s="10">
        <f>IF(OR(C9="",D9=""),"",IF(AND(ISNUMBER(C9),ISNUMBER(D9)),IF(D9&lt;=C9,"",(D9-C9)*24),""))</f>
        <v/>
      </c>
      <c r="F9" s="11">
        <f>IF(A9="","",COUNTIF('Callout Log'!$A$2:$A$101,A9))</f>
        <v/>
      </c>
      <c r="G9" s="11">
        <f>IF(A9="","",COUNTIFS('Callout Log'!$A$2:$A$101,A9,'Callout Log'!$F$2:$F$101,"Accepted"))</f>
        <v/>
      </c>
      <c r="H9" s="12">
        <f>IF(A9="","",IF(G9&lt;&gt;1,"",IFERROR(INDEX('Callout Log'!$C$2:$C$101,MATCH(A9,'Callout Log'!$I$2:$I$101,0)),"")))</f>
        <v/>
      </c>
      <c r="I9" s="12">
        <f>IF(A9="","",IF(OR(J9&lt;&gt;"OK",G9&gt;1),"Review",IF(G9=0,"Open",IF(H9="","Review","Accepted—planned"))))</f>
        <v/>
      </c>
      <c r="J9" s="12">
        <f>IF(COUNTA(A9:D9)=0,"",IF(AND(ISTEXT(A9),A9&lt;&gt;"",ISNUMBER(C9),ISNUMBER(D9),AND(OR(Settings!$B$2="",ISNUMBER(Settings!$B$2)),ISNUMBER(Settings!$B$3),Settings!$B$4&lt;&gt;"",OR(Settings!$B$5="US DST observed",Settings!$B$5="No DST",Settings!$B$5="Manual review"))),IF(AND(ISTEXT(B9),B9&lt;&gt;"",COUNTIF($A$2:$A$101,A9)=1,ISERROR(SEARCH("~*",A9)),ISERROR(SEARCH("~?",A9)),ISERROR(SEARCH("~~",A9)),C9&gt;=1,D9&gt;C9,Settings!$B$3&gt;0,COUNTIFS('Callout Log'!$A$2:$A$101,A9,'Callout Log'!$K$2:$K$101,"&lt;&gt;OK")=0,NOT(OR(Settings!$B$5="Manual review",AND(Settings!$B$5="US DST observed",OR(AND(C9&lt;(DATE(YEAR(C9),3,8)+MOD(1-WEEKDAY(DATE(YEAR(C9),3,8)),7))+1,D9&gt;=(DATE(YEAR(C9),3,8)+MOD(1-WEEKDAY(DATE(YEAR(C9),3,8)),7))),AND(C9&lt;(DATE(YEAR(C9),11,1)+MOD(1-WEEKDAY(DATE(YEAR(C9),11,1)),7))+1,D9&gt;=(DATE(YEAR(C9),11,1)+MOD(1-WEEKDAY(DATE(YEAR(C9),11,1)),7))),AND(C9&lt;(DATE(YEAR(D9),3,8)+MOD(1-WEEKDAY(DATE(YEAR(D9),3,8)),7))+1,D9&gt;=(DATE(YEAR(D9),3,8)+MOD(1-WEEKDAY(DATE(YEAR(D9),3,8)),7))),AND(C9&lt;(DATE(YEAR(D9),11,1)+MOD(1-WEEKDAY(DATE(YEAR(D9),11,1)),7))+1,D9&gt;=(DATE(YEAR(D9),11,1)+MOD(1-WEEKDAY(DATE(YEAR(D9),11,1)),7)))))))),"OK","Review input"),"Review input"))</f>
        <v/>
      </c>
      <c r="L9" s="8" t="inlineStr">
        <is>
          <t>Planned hours</t>
        </is>
      </c>
      <c r="M9" s="8" t="inlineStr">
        <is>
          <t>Neither paid hours nor billable hours.</t>
        </is>
      </c>
    </row>
    <row r="10" ht="42" customHeight="1">
      <c r="A10" s="3" t="n"/>
      <c r="B10" s="3" t="n"/>
      <c r="C10" s="22" t="n"/>
      <c r="D10" s="22" t="n"/>
      <c r="E10" s="5">
        <f>IF(OR(C10="",D10=""),"",IF(AND(ISNUMBER(C10),ISNUMBER(D10)),IF(D10&lt;=C10,"",(D10-C10)*24),""))</f>
        <v/>
      </c>
      <c r="F10" s="6">
        <f>IF(A10="","",COUNTIF('Callout Log'!$A$2:$A$101,A10))</f>
        <v/>
      </c>
      <c r="G10" s="6">
        <f>IF(A10="","",COUNTIFS('Callout Log'!$A$2:$A$101,A10,'Callout Log'!$F$2:$F$101,"Accepted"))</f>
        <v/>
      </c>
      <c r="H10" s="7">
        <f>IF(A10="","",IF(G10&lt;&gt;1,"",IFERROR(INDEX('Callout Log'!$C$2:$C$101,MATCH(A10,'Callout Log'!$I$2:$I$101,0)),"")))</f>
        <v/>
      </c>
      <c r="I10" s="7">
        <f>IF(A10="","",IF(OR(J10&lt;&gt;"OK",G10&gt;1),"Review",IF(G10=0,"Open",IF(H10="","Review","Accepted—planned"))))</f>
        <v/>
      </c>
      <c r="J10" s="7">
        <f>IF(COUNTA(A10:D10)=0,"",IF(AND(ISTEXT(A10),A10&lt;&gt;"",ISNUMBER(C10),ISNUMBER(D10),AND(OR(Settings!$B$2="",ISNUMBER(Settings!$B$2)),ISNUMBER(Settings!$B$3),Settings!$B$4&lt;&gt;"",OR(Settings!$B$5="US DST observed",Settings!$B$5="No DST",Settings!$B$5="Manual review"))),IF(AND(ISTEXT(B10),B10&lt;&gt;"",COUNTIF($A$2:$A$101,A10)=1,ISERROR(SEARCH("~*",A10)),ISERROR(SEARCH("~?",A10)),ISERROR(SEARCH("~~",A10)),C10&gt;=1,D10&gt;C10,Settings!$B$3&gt;0,COUNTIFS('Callout Log'!$A$2:$A$101,A10,'Callout Log'!$K$2:$K$101,"&lt;&gt;OK")=0,NOT(OR(Settings!$B$5="Manual review",AND(Settings!$B$5="US DST observed",OR(AND(C10&lt;(DATE(YEAR(C10),3,8)+MOD(1-WEEKDAY(DATE(YEAR(C10),3,8)),7))+1,D10&gt;=(DATE(YEAR(C10),3,8)+MOD(1-WEEKDAY(DATE(YEAR(C10),3,8)),7))),AND(C10&lt;(DATE(YEAR(C10),11,1)+MOD(1-WEEKDAY(DATE(YEAR(C10),11,1)),7))+1,D10&gt;=(DATE(YEAR(C10),11,1)+MOD(1-WEEKDAY(DATE(YEAR(C10),11,1)),7))),AND(C10&lt;(DATE(YEAR(D10),3,8)+MOD(1-WEEKDAY(DATE(YEAR(D10),3,8)),7))+1,D10&gt;=(DATE(YEAR(D10),3,8)+MOD(1-WEEKDAY(DATE(YEAR(D10),3,8)),7))),AND(C10&lt;(DATE(YEAR(D10),11,1)+MOD(1-WEEKDAY(DATE(YEAR(D10),11,1)),7))+1,D10&gt;=(DATE(YEAR(D10),11,1)+MOD(1-WEEKDAY(DATE(YEAR(D10),11,1)),7)))))))),"OK","Review input"),"Review input"))</f>
        <v/>
      </c>
      <c r="L10" s="8" t="inlineStr">
        <is>
          <t>Formula cells</t>
        </is>
      </c>
      <c r="M10" s="8" t="inlineStr">
        <is>
          <t>Unprotected; edit cream input cells only.</t>
        </is>
      </c>
    </row>
    <row r="11" ht="42" customHeight="1">
      <c r="A11" s="3" t="n"/>
      <c r="B11" s="3" t="n"/>
      <c r="C11" s="22" t="n"/>
      <c r="D11" s="22" t="n"/>
      <c r="E11" s="10">
        <f>IF(OR(C11="",D11=""),"",IF(AND(ISNUMBER(C11),ISNUMBER(D11)),IF(D11&lt;=C11,"",(D11-C11)*24),""))</f>
        <v/>
      </c>
      <c r="F11" s="11">
        <f>IF(A11="","",COUNTIF('Callout Log'!$A$2:$A$101,A11))</f>
        <v/>
      </c>
      <c r="G11" s="11">
        <f>IF(A11="","",COUNTIFS('Callout Log'!$A$2:$A$101,A11,'Callout Log'!$F$2:$F$101,"Accepted"))</f>
        <v/>
      </c>
      <c r="H11" s="12">
        <f>IF(A11="","",IF(G11&lt;&gt;1,"",IFERROR(INDEX('Callout Log'!$C$2:$C$101,MATCH(A11,'Callout Log'!$I$2:$I$101,0)),"")))</f>
        <v/>
      </c>
      <c r="I11" s="12">
        <f>IF(A11="","",IF(OR(J11&lt;&gt;"OK",G11&gt;1),"Review",IF(G11=0,"Open",IF(H11="","Review","Accepted—planned"))))</f>
        <v/>
      </c>
      <c r="J11" s="12">
        <f>IF(COUNTA(A11:D11)=0,"",IF(AND(ISTEXT(A11),A11&lt;&gt;"",ISNUMBER(C11),ISNUMBER(D11),AND(OR(Settings!$B$2="",ISNUMBER(Settings!$B$2)),ISNUMBER(Settings!$B$3),Settings!$B$4&lt;&gt;"",OR(Settings!$B$5="US DST observed",Settings!$B$5="No DST",Settings!$B$5="Manual review"))),IF(AND(ISTEXT(B11),B11&lt;&gt;"",COUNTIF($A$2:$A$101,A11)=1,ISERROR(SEARCH("~*",A11)),ISERROR(SEARCH("~?",A11)),ISERROR(SEARCH("~~",A11)),C11&gt;=1,D11&gt;C11,Settings!$B$3&gt;0,COUNTIFS('Callout Log'!$A$2:$A$101,A11,'Callout Log'!$K$2:$K$101,"&lt;&gt;OK")=0,NOT(OR(Settings!$B$5="Manual review",AND(Settings!$B$5="US DST observed",OR(AND(C11&lt;(DATE(YEAR(C11),3,8)+MOD(1-WEEKDAY(DATE(YEAR(C11),3,8)),7))+1,D11&gt;=(DATE(YEAR(C11),3,8)+MOD(1-WEEKDAY(DATE(YEAR(C11),3,8)),7))),AND(C11&lt;(DATE(YEAR(C11),11,1)+MOD(1-WEEKDAY(DATE(YEAR(C11),11,1)),7))+1,D11&gt;=(DATE(YEAR(C11),11,1)+MOD(1-WEEKDAY(DATE(YEAR(C11),11,1)),7))),AND(C11&lt;(DATE(YEAR(D11),3,8)+MOD(1-WEEKDAY(DATE(YEAR(D11),3,8)),7))+1,D11&gt;=(DATE(YEAR(D11),3,8)+MOD(1-WEEKDAY(DATE(YEAR(D11),3,8)),7))),AND(C11&lt;(DATE(YEAR(D11),11,1)+MOD(1-WEEKDAY(DATE(YEAR(D11),11,1)),7))+1,D11&gt;=(DATE(YEAR(D11),11,1)+MOD(1-WEEKDAY(DATE(YEAR(D11),11,1)),7)))))))),"OK","Review input"),"Review input"))</f>
        <v/>
      </c>
      <c r="L11" s="8" t="inlineStr">
        <is>
          <t>Examples</t>
        </is>
      </c>
      <c r="M11" s="8" t="inlineStr">
        <is>
          <t>All prefilled operational records are fictional.</t>
        </is>
      </c>
    </row>
    <row r="12" ht="42" customHeight="1">
      <c r="A12" s="3" t="n"/>
      <c r="B12" s="3" t="n"/>
      <c r="C12" s="22" t="n"/>
      <c r="D12" s="22" t="n"/>
      <c r="E12" s="5">
        <f>IF(OR(C12="",D12=""),"",IF(AND(ISNUMBER(C12),ISNUMBER(D12)),IF(D12&lt;=C12,"",(D12-C12)*24),""))</f>
        <v/>
      </c>
      <c r="F12" s="6">
        <f>IF(A12="","",COUNTIF('Callout Log'!$A$2:$A$101,A12))</f>
        <v/>
      </c>
      <c r="G12" s="6">
        <f>IF(A12="","",COUNTIFS('Callout Log'!$A$2:$A$101,A12,'Callout Log'!$F$2:$F$101,"Accepted"))</f>
        <v/>
      </c>
      <c r="H12" s="7">
        <f>IF(A12="","",IF(G12&lt;&gt;1,"",IFERROR(INDEX('Callout Log'!$C$2:$C$101,MATCH(A12,'Callout Log'!$I$2:$I$101,0)),"")))</f>
        <v/>
      </c>
      <c r="I12" s="7">
        <f>IF(A12="","",IF(OR(J12&lt;&gt;"OK",G12&gt;1),"Review",IF(G12=0,"Open",IF(H12="","Review","Accepted—planned"))))</f>
        <v/>
      </c>
      <c r="J12" s="7">
        <f>IF(COUNTA(A12:D12)=0,"",IF(AND(ISTEXT(A12),A12&lt;&gt;"",ISNUMBER(C12),ISNUMBER(D12),AND(OR(Settings!$B$2="",ISNUMBER(Settings!$B$2)),ISNUMBER(Settings!$B$3),Settings!$B$4&lt;&gt;"",OR(Settings!$B$5="US DST observed",Settings!$B$5="No DST",Settings!$B$5="Manual review"))),IF(AND(ISTEXT(B12),B12&lt;&gt;"",COUNTIF($A$2:$A$101,A12)=1,ISERROR(SEARCH("~*",A12)),ISERROR(SEARCH("~?",A12)),ISERROR(SEARCH("~~",A12)),C12&gt;=1,D12&gt;C12,Settings!$B$3&gt;0,COUNTIFS('Callout Log'!$A$2:$A$101,A12,'Callout Log'!$K$2:$K$101,"&lt;&gt;OK")=0,NOT(OR(Settings!$B$5="Manual review",AND(Settings!$B$5="US DST observed",OR(AND(C12&lt;(DATE(YEAR(C12),3,8)+MOD(1-WEEKDAY(DATE(YEAR(C12),3,8)),7))+1,D12&gt;=(DATE(YEAR(C12),3,8)+MOD(1-WEEKDAY(DATE(YEAR(C12),3,8)),7))),AND(C12&lt;(DATE(YEAR(C12),11,1)+MOD(1-WEEKDAY(DATE(YEAR(C12),11,1)),7))+1,D12&gt;=(DATE(YEAR(C12),11,1)+MOD(1-WEEKDAY(DATE(YEAR(C12),11,1)),7))),AND(C12&lt;(DATE(YEAR(D12),3,8)+MOD(1-WEEKDAY(DATE(YEAR(D12),3,8)),7))+1,D12&gt;=(DATE(YEAR(D12),3,8)+MOD(1-WEEKDAY(DATE(YEAR(D12),3,8)),7))),AND(C12&lt;(DATE(YEAR(D12),11,1)+MOD(1-WEEKDAY(DATE(YEAR(D12),11,1)),7))+1,D12&gt;=(DATE(YEAR(D12),11,1)+MOD(1-WEEKDAY(DATE(YEAR(D12),11,1)),7)))))))),"OK","Review input"),"Review input"))</f>
        <v/>
      </c>
      <c r="L12" s="8" t="inlineStr">
        <is>
          <t>DST review</t>
        </is>
      </c>
      <c r="M12" s="8" t="inlineStr">
        <is>
          <t>Review Settings before relying on local-time subtraction.</t>
        </is>
      </c>
    </row>
    <row r="13" ht="34" customHeight="1">
      <c r="A13" s="3" t="n"/>
      <c r="B13" s="3" t="n"/>
      <c r="C13" s="22" t="n"/>
      <c r="D13" s="22" t="n"/>
      <c r="E13" s="10">
        <f>IF(OR(C13="",D13=""),"",IF(AND(ISNUMBER(C13),ISNUMBER(D13)),IF(D13&lt;=C13,"",(D13-C13)*24),""))</f>
        <v/>
      </c>
      <c r="F13" s="11">
        <f>IF(A13="","",COUNTIF('Callout Log'!$A$2:$A$101,A13))</f>
        <v/>
      </c>
      <c r="G13" s="11">
        <f>IF(A13="","",COUNTIFS('Callout Log'!$A$2:$A$101,A13,'Callout Log'!$F$2:$F$101,"Accepted"))</f>
        <v/>
      </c>
      <c r="H13" s="12">
        <f>IF(A13="","",IF(G13&lt;&gt;1,"",IFERROR(INDEX('Callout Log'!$C$2:$C$101,MATCH(A13,'Callout Log'!$I$2:$I$101,0)),"")))</f>
        <v/>
      </c>
      <c r="I13" s="12">
        <f>IF(A13="","",IF(OR(J13&lt;&gt;"OK",G13&gt;1),"Review",IF(G13=0,"Open",IF(H13="","Review","Accepted—planned"))))</f>
        <v/>
      </c>
      <c r="J13" s="12">
        <f>IF(COUNTA(A13:D13)=0,"",IF(AND(ISTEXT(A13),A13&lt;&gt;"",ISNUMBER(C13),ISNUMBER(D13),AND(OR(Settings!$B$2="",ISNUMBER(Settings!$B$2)),ISNUMBER(Settings!$B$3),Settings!$B$4&lt;&gt;"",OR(Settings!$B$5="US DST observed",Settings!$B$5="No DST",Settings!$B$5="Manual review"))),IF(AND(ISTEXT(B13),B13&lt;&gt;"",COUNTIF($A$2:$A$101,A13)=1,ISERROR(SEARCH("~*",A13)),ISERROR(SEARCH("~?",A13)),ISERROR(SEARCH("~~",A13)),C13&gt;=1,D13&gt;C13,Settings!$B$3&gt;0,COUNTIFS('Callout Log'!$A$2:$A$101,A13,'Callout Log'!$K$2:$K$101,"&lt;&gt;OK")=0,NOT(OR(Settings!$B$5="Manual review",AND(Settings!$B$5="US DST observed",OR(AND(C13&lt;(DATE(YEAR(C13),3,8)+MOD(1-WEEKDAY(DATE(YEAR(C13),3,8)),7))+1,D13&gt;=(DATE(YEAR(C13),3,8)+MOD(1-WEEKDAY(DATE(YEAR(C13),3,8)),7))),AND(C13&lt;(DATE(YEAR(C13),11,1)+MOD(1-WEEKDAY(DATE(YEAR(C13),11,1)),7))+1,D13&gt;=(DATE(YEAR(C13),11,1)+MOD(1-WEEKDAY(DATE(YEAR(C13),11,1)),7))),AND(C13&lt;(DATE(YEAR(D13),3,8)+MOD(1-WEEKDAY(DATE(YEAR(D13),3,8)),7))+1,D13&gt;=(DATE(YEAR(D13),3,8)+MOD(1-WEEKDAY(DATE(YEAR(D13),3,8)),7))),AND(C13&lt;(DATE(YEAR(D13),11,1)+MOD(1-WEEKDAY(DATE(YEAR(D13),11,1)),7))+1,D13&gt;=(DATE(YEAR(D13),11,1)+MOD(1-WEEKDAY(DATE(YEAR(D13),11,1)),7)))))))),"OK","Review input"),"Review input"))</f>
        <v/>
      </c>
    </row>
    <row r="14" ht="34" customHeight="1">
      <c r="A14" s="3" t="n"/>
      <c r="B14" s="3" t="n"/>
      <c r="C14" s="22" t="n"/>
      <c r="D14" s="22" t="n"/>
      <c r="E14" s="5">
        <f>IF(OR(C14="",D14=""),"",IF(AND(ISNUMBER(C14),ISNUMBER(D14)),IF(D14&lt;=C14,"",(D14-C14)*24),""))</f>
        <v/>
      </c>
      <c r="F14" s="6">
        <f>IF(A14="","",COUNTIF('Callout Log'!$A$2:$A$101,A14))</f>
        <v/>
      </c>
      <c r="G14" s="6">
        <f>IF(A14="","",COUNTIFS('Callout Log'!$A$2:$A$101,A14,'Callout Log'!$F$2:$F$101,"Accepted"))</f>
        <v/>
      </c>
      <c r="H14" s="7">
        <f>IF(A14="","",IF(G14&lt;&gt;1,"",IFERROR(INDEX('Callout Log'!$C$2:$C$101,MATCH(A14,'Callout Log'!$I$2:$I$101,0)),"")))</f>
        <v/>
      </c>
      <c r="I14" s="7">
        <f>IF(A14="","",IF(OR(J14&lt;&gt;"OK",G14&gt;1),"Review",IF(G14=0,"Open",IF(H14="","Review","Accepted—planned"))))</f>
        <v/>
      </c>
      <c r="J14" s="7">
        <f>IF(COUNTA(A14:D14)=0,"",IF(AND(ISTEXT(A14),A14&lt;&gt;"",ISNUMBER(C14),ISNUMBER(D14),AND(OR(Settings!$B$2="",ISNUMBER(Settings!$B$2)),ISNUMBER(Settings!$B$3),Settings!$B$4&lt;&gt;"",OR(Settings!$B$5="US DST observed",Settings!$B$5="No DST",Settings!$B$5="Manual review"))),IF(AND(ISTEXT(B14),B14&lt;&gt;"",COUNTIF($A$2:$A$101,A14)=1,ISERROR(SEARCH("~*",A14)),ISERROR(SEARCH("~?",A14)),ISERROR(SEARCH("~~",A14)),C14&gt;=1,D14&gt;C14,Settings!$B$3&gt;0,COUNTIFS('Callout Log'!$A$2:$A$101,A14,'Callout Log'!$K$2:$K$101,"&lt;&gt;OK")=0,NOT(OR(Settings!$B$5="Manual review",AND(Settings!$B$5="US DST observed",OR(AND(C14&lt;(DATE(YEAR(C14),3,8)+MOD(1-WEEKDAY(DATE(YEAR(C14),3,8)),7))+1,D14&gt;=(DATE(YEAR(C14),3,8)+MOD(1-WEEKDAY(DATE(YEAR(C14),3,8)),7))),AND(C14&lt;(DATE(YEAR(C14),11,1)+MOD(1-WEEKDAY(DATE(YEAR(C14),11,1)),7))+1,D14&gt;=(DATE(YEAR(C14),11,1)+MOD(1-WEEKDAY(DATE(YEAR(C14),11,1)),7))),AND(C14&lt;(DATE(YEAR(D14),3,8)+MOD(1-WEEKDAY(DATE(YEAR(D14),3,8)),7))+1,D14&gt;=(DATE(YEAR(D14),3,8)+MOD(1-WEEKDAY(DATE(YEAR(D14),3,8)),7))),AND(C14&lt;(DATE(YEAR(D14),11,1)+MOD(1-WEEKDAY(DATE(YEAR(D14),11,1)),7))+1,D14&gt;=(DATE(YEAR(D14),11,1)+MOD(1-WEEKDAY(DATE(YEAR(D14),11,1)),7)))))))),"OK","Review input"),"Review input"))</f>
        <v/>
      </c>
    </row>
    <row r="15" ht="34" customHeight="1">
      <c r="A15" s="3" t="n"/>
      <c r="B15" s="3" t="n"/>
      <c r="C15" s="22" t="n"/>
      <c r="D15" s="22" t="n"/>
      <c r="E15" s="10">
        <f>IF(OR(C15="",D15=""),"",IF(AND(ISNUMBER(C15),ISNUMBER(D15)),IF(D15&lt;=C15,"",(D15-C15)*24),""))</f>
        <v/>
      </c>
      <c r="F15" s="11">
        <f>IF(A15="","",COUNTIF('Callout Log'!$A$2:$A$101,A15))</f>
        <v/>
      </c>
      <c r="G15" s="11">
        <f>IF(A15="","",COUNTIFS('Callout Log'!$A$2:$A$101,A15,'Callout Log'!$F$2:$F$101,"Accepted"))</f>
        <v/>
      </c>
      <c r="H15" s="12">
        <f>IF(A15="","",IF(G15&lt;&gt;1,"",IFERROR(INDEX('Callout Log'!$C$2:$C$101,MATCH(A15,'Callout Log'!$I$2:$I$101,0)),"")))</f>
        <v/>
      </c>
      <c r="I15" s="12">
        <f>IF(A15="","",IF(OR(J15&lt;&gt;"OK",G15&gt;1),"Review",IF(G15=0,"Open",IF(H15="","Review","Accepted—planned"))))</f>
        <v/>
      </c>
      <c r="J15" s="12">
        <f>IF(COUNTA(A15:D15)=0,"",IF(AND(ISTEXT(A15),A15&lt;&gt;"",ISNUMBER(C15),ISNUMBER(D15),AND(OR(Settings!$B$2="",ISNUMBER(Settings!$B$2)),ISNUMBER(Settings!$B$3),Settings!$B$4&lt;&gt;"",OR(Settings!$B$5="US DST observed",Settings!$B$5="No DST",Settings!$B$5="Manual review"))),IF(AND(ISTEXT(B15),B15&lt;&gt;"",COUNTIF($A$2:$A$101,A15)=1,ISERROR(SEARCH("~*",A15)),ISERROR(SEARCH("~?",A15)),ISERROR(SEARCH("~~",A15)),C15&gt;=1,D15&gt;C15,Settings!$B$3&gt;0,COUNTIFS('Callout Log'!$A$2:$A$101,A15,'Callout Log'!$K$2:$K$101,"&lt;&gt;OK")=0,NOT(OR(Settings!$B$5="Manual review",AND(Settings!$B$5="US DST observed",OR(AND(C15&lt;(DATE(YEAR(C15),3,8)+MOD(1-WEEKDAY(DATE(YEAR(C15),3,8)),7))+1,D15&gt;=(DATE(YEAR(C15),3,8)+MOD(1-WEEKDAY(DATE(YEAR(C15),3,8)),7))),AND(C15&lt;(DATE(YEAR(C15),11,1)+MOD(1-WEEKDAY(DATE(YEAR(C15),11,1)),7))+1,D15&gt;=(DATE(YEAR(C15),11,1)+MOD(1-WEEKDAY(DATE(YEAR(C15),11,1)),7))),AND(C15&lt;(DATE(YEAR(D15),3,8)+MOD(1-WEEKDAY(DATE(YEAR(D15),3,8)),7))+1,D15&gt;=(DATE(YEAR(D15),3,8)+MOD(1-WEEKDAY(DATE(YEAR(D15),3,8)),7))),AND(C15&lt;(DATE(YEAR(D15),11,1)+MOD(1-WEEKDAY(DATE(YEAR(D15),11,1)),7))+1,D15&gt;=(DATE(YEAR(D15),11,1)+MOD(1-WEEKDAY(DATE(YEAR(D15),11,1)),7)))))))),"OK","Review input"),"Review input"))</f>
        <v/>
      </c>
    </row>
    <row r="16" ht="34" customHeight="1">
      <c r="A16" s="3" t="n"/>
      <c r="B16" s="3" t="n"/>
      <c r="C16" s="22" t="n"/>
      <c r="D16" s="22" t="n"/>
      <c r="E16" s="5">
        <f>IF(OR(C16="",D16=""),"",IF(AND(ISNUMBER(C16),ISNUMBER(D16)),IF(D16&lt;=C16,"",(D16-C16)*24),""))</f>
        <v/>
      </c>
      <c r="F16" s="6">
        <f>IF(A16="","",COUNTIF('Callout Log'!$A$2:$A$101,A16))</f>
        <v/>
      </c>
      <c r="G16" s="6">
        <f>IF(A16="","",COUNTIFS('Callout Log'!$A$2:$A$101,A16,'Callout Log'!$F$2:$F$101,"Accepted"))</f>
        <v/>
      </c>
      <c r="H16" s="7">
        <f>IF(A16="","",IF(G16&lt;&gt;1,"",IFERROR(INDEX('Callout Log'!$C$2:$C$101,MATCH(A16,'Callout Log'!$I$2:$I$101,0)),"")))</f>
        <v/>
      </c>
      <c r="I16" s="7">
        <f>IF(A16="","",IF(OR(J16&lt;&gt;"OK",G16&gt;1),"Review",IF(G16=0,"Open",IF(H16="","Review","Accepted—planned"))))</f>
        <v/>
      </c>
      <c r="J16" s="7">
        <f>IF(COUNTA(A16:D16)=0,"",IF(AND(ISTEXT(A16),A16&lt;&gt;"",ISNUMBER(C16),ISNUMBER(D16),AND(OR(Settings!$B$2="",ISNUMBER(Settings!$B$2)),ISNUMBER(Settings!$B$3),Settings!$B$4&lt;&gt;"",OR(Settings!$B$5="US DST observed",Settings!$B$5="No DST",Settings!$B$5="Manual review"))),IF(AND(ISTEXT(B16),B16&lt;&gt;"",COUNTIF($A$2:$A$101,A16)=1,ISERROR(SEARCH("~*",A16)),ISERROR(SEARCH("~?",A16)),ISERROR(SEARCH("~~",A16)),C16&gt;=1,D16&gt;C16,Settings!$B$3&gt;0,COUNTIFS('Callout Log'!$A$2:$A$101,A16,'Callout Log'!$K$2:$K$101,"&lt;&gt;OK")=0,NOT(OR(Settings!$B$5="Manual review",AND(Settings!$B$5="US DST observed",OR(AND(C16&lt;(DATE(YEAR(C16),3,8)+MOD(1-WEEKDAY(DATE(YEAR(C16),3,8)),7))+1,D16&gt;=(DATE(YEAR(C16),3,8)+MOD(1-WEEKDAY(DATE(YEAR(C16),3,8)),7))),AND(C16&lt;(DATE(YEAR(C16),11,1)+MOD(1-WEEKDAY(DATE(YEAR(C16),11,1)),7))+1,D16&gt;=(DATE(YEAR(C16),11,1)+MOD(1-WEEKDAY(DATE(YEAR(C16),11,1)),7))),AND(C16&lt;(DATE(YEAR(D16),3,8)+MOD(1-WEEKDAY(DATE(YEAR(D16),3,8)),7))+1,D16&gt;=(DATE(YEAR(D16),3,8)+MOD(1-WEEKDAY(DATE(YEAR(D16),3,8)),7))),AND(C16&lt;(DATE(YEAR(D16),11,1)+MOD(1-WEEKDAY(DATE(YEAR(D16),11,1)),7))+1,D16&gt;=(DATE(YEAR(D16),11,1)+MOD(1-WEEKDAY(DATE(YEAR(D16),11,1)),7)))))))),"OK","Review input"),"Review input"))</f>
        <v/>
      </c>
    </row>
    <row r="17" ht="34" customHeight="1">
      <c r="A17" s="3" t="n"/>
      <c r="B17" s="3" t="n"/>
      <c r="C17" s="22" t="n"/>
      <c r="D17" s="22" t="n"/>
      <c r="E17" s="10">
        <f>IF(OR(C17="",D17=""),"",IF(AND(ISNUMBER(C17),ISNUMBER(D17)),IF(D17&lt;=C17,"",(D17-C17)*24),""))</f>
        <v/>
      </c>
      <c r="F17" s="11">
        <f>IF(A17="","",COUNTIF('Callout Log'!$A$2:$A$101,A17))</f>
        <v/>
      </c>
      <c r="G17" s="11">
        <f>IF(A17="","",COUNTIFS('Callout Log'!$A$2:$A$101,A17,'Callout Log'!$F$2:$F$101,"Accepted"))</f>
        <v/>
      </c>
      <c r="H17" s="12">
        <f>IF(A17="","",IF(G17&lt;&gt;1,"",IFERROR(INDEX('Callout Log'!$C$2:$C$101,MATCH(A17,'Callout Log'!$I$2:$I$101,0)),"")))</f>
        <v/>
      </c>
      <c r="I17" s="12">
        <f>IF(A17="","",IF(OR(J17&lt;&gt;"OK",G17&gt;1),"Review",IF(G17=0,"Open",IF(H17="","Review","Accepted—planned"))))</f>
        <v/>
      </c>
      <c r="J17" s="12">
        <f>IF(COUNTA(A17:D17)=0,"",IF(AND(ISTEXT(A17),A17&lt;&gt;"",ISNUMBER(C17),ISNUMBER(D17),AND(OR(Settings!$B$2="",ISNUMBER(Settings!$B$2)),ISNUMBER(Settings!$B$3),Settings!$B$4&lt;&gt;"",OR(Settings!$B$5="US DST observed",Settings!$B$5="No DST",Settings!$B$5="Manual review"))),IF(AND(ISTEXT(B17),B17&lt;&gt;"",COUNTIF($A$2:$A$101,A17)=1,ISERROR(SEARCH("~*",A17)),ISERROR(SEARCH("~?",A17)),ISERROR(SEARCH("~~",A17)),C17&gt;=1,D17&gt;C17,Settings!$B$3&gt;0,COUNTIFS('Callout Log'!$A$2:$A$101,A17,'Callout Log'!$K$2:$K$101,"&lt;&gt;OK")=0,NOT(OR(Settings!$B$5="Manual review",AND(Settings!$B$5="US DST observed",OR(AND(C17&lt;(DATE(YEAR(C17),3,8)+MOD(1-WEEKDAY(DATE(YEAR(C17),3,8)),7))+1,D17&gt;=(DATE(YEAR(C17),3,8)+MOD(1-WEEKDAY(DATE(YEAR(C17),3,8)),7))),AND(C17&lt;(DATE(YEAR(C17),11,1)+MOD(1-WEEKDAY(DATE(YEAR(C17),11,1)),7))+1,D17&gt;=(DATE(YEAR(C17),11,1)+MOD(1-WEEKDAY(DATE(YEAR(C17),11,1)),7))),AND(C17&lt;(DATE(YEAR(D17),3,8)+MOD(1-WEEKDAY(DATE(YEAR(D17),3,8)),7))+1,D17&gt;=(DATE(YEAR(D17),3,8)+MOD(1-WEEKDAY(DATE(YEAR(D17),3,8)),7))),AND(C17&lt;(DATE(YEAR(D17),11,1)+MOD(1-WEEKDAY(DATE(YEAR(D17),11,1)),7))+1,D17&gt;=(DATE(YEAR(D17),11,1)+MOD(1-WEEKDAY(DATE(YEAR(D17),11,1)),7)))))))),"OK","Review input"),"Review input"))</f>
        <v/>
      </c>
    </row>
    <row r="18" ht="34" customHeight="1">
      <c r="A18" s="3" t="n"/>
      <c r="B18" s="3" t="n"/>
      <c r="C18" s="22" t="n"/>
      <c r="D18" s="22" t="n"/>
      <c r="E18" s="5">
        <f>IF(OR(C18="",D18=""),"",IF(AND(ISNUMBER(C18),ISNUMBER(D18)),IF(D18&lt;=C18,"",(D18-C18)*24),""))</f>
        <v/>
      </c>
      <c r="F18" s="6">
        <f>IF(A18="","",COUNTIF('Callout Log'!$A$2:$A$101,A18))</f>
        <v/>
      </c>
      <c r="G18" s="6">
        <f>IF(A18="","",COUNTIFS('Callout Log'!$A$2:$A$101,A18,'Callout Log'!$F$2:$F$101,"Accepted"))</f>
        <v/>
      </c>
      <c r="H18" s="7">
        <f>IF(A18="","",IF(G18&lt;&gt;1,"",IFERROR(INDEX('Callout Log'!$C$2:$C$101,MATCH(A18,'Callout Log'!$I$2:$I$101,0)),"")))</f>
        <v/>
      </c>
      <c r="I18" s="7">
        <f>IF(A18="","",IF(OR(J18&lt;&gt;"OK",G18&gt;1),"Review",IF(G18=0,"Open",IF(H18="","Review","Accepted—planned"))))</f>
        <v/>
      </c>
      <c r="J18" s="7">
        <f>IF(COUNTA(A18:D18)=0,"",IF(AND(ISTEXT(A18),A18&lt;&gt;"",ISNUMBER(C18),ISNUMBER(D18),AND(OR(Settings!$B$2="",ISNUMBER(Settings!$B$2)),ISNUMBER(Settings!$B$3),Settings!$B$4&lt;&gt;"",OR(Settings!$B$5="US DST observed",Settings!$B$5="No DST",Settings!$B$5="Manual review"))),IF(AND(ISTEXT(B18),B18&lt;&gt;"",COUNTIF($A$2:$A$101,A18)=1,ISERROR(SEARCH("~*",A18)),ISERROR(SEARCH("~?",A18)),ISERROR(SEARCH("~~",A18)),C18&gt;=1,D18&gt;C18,Settings!$B$3&gt;0,COUNTIFS('Callout Log'!$A$2:$A$101,A18,'Callout Log'!$K$2:$K$101,"&lt;&gt;OK")=0,NOT(OR(Settings!$B$5="Manual review",AND(Settings!$B$5="US DST observed",OR(AND(C18&lt;(DATE(YEAR(C18),3,8)+MOD(1-WEEKDAY(DATE(YEAR(C18),3,8)),7))+1,D18&gt;=(DATE(YEAR(C18),3,8)+MOD(1-WEEKDAY(DATE(YEAR(C18),3,8)),7))),AND(C18&lt;(DATE(YEAR(C18),11,1)+MOD(1-WEEKDAY(DATE(YEAR(C18),11,1)),7))+1,D18&gt;=(DATE(YEAR(C18),11,1)+MOD(1-WEEKDAY(DATE(YEAR(C18),11,1)),7))),AND(C18&lt;(DATE(YEAR(D18),3,8)+MOD(1-WEEKDAY(DATE(YEAR(D18),3,8)),7))+1,D18&gt;=(DATE(YEAR(D18),3,8)+MOD(1-WEEKDAY(DATE(YEAR(D18),3,8)),7))),AND(C18&lt;(DATE(YEAR(D18),11,1)+MOD(1-WEEKDAY(DATE(YEAR(D18),11,1)),7))+1,D18&gt;=(DATE(YEAR(D18),11,1)+MOD(1-WEEKDAY(DATE(YEAR(D18),11,1)),7)))))))),"OK","Review input"),"Review input"))</f>
        <v/>
      </c>
    </row>
    <row r="19" ht="34" customHeight="1">
      <c r="A19" s="3" t="n"/>
      <c r="B19" s="3" t="n"/>
      <c r="C19" s="22" t="n"/>
      <c r="D19" s="22" t="n"/>
      <c r="E19" s="10">
        <f>IF(OR(C19="",D19=""),"",IF(AND(ISNUMBER(C19),ISNUMBER(D19)),IF(D19&lt;=C19,"",(D19-C19)*24),""))</f>
        <v/>
      </c>
      <c r="F19" s="11">
        <f>IF(A19="","",COUNTIF('Callout Log'!$A$2:$A$101,A19))</f>
        <v/>
      </c>
      <c r="G19" s="11">
        <f>IF(A19="","",COUNTIFS('Callout Log'!$A$2:$A$101,A19,'Callout Log'!$F$2:$F$101,"Accepted"))</f>
        <v/>
      </c>
      <c r="H19" s="12">
        <f>IF(A19="","",IF(G19&lt;&gt;1,"",IFERROR(INDEX('Callout Log'!$C$2:$C$101,MATCH(A19,'Callout Log'!$I$2:$I$101,0)),"")))</f>
        <v/>
      </c>
      <c r="I19" s="12">
        <f>IF(A19="","",IF(OR(J19&lt;&gt;"OK",G19&gt;1),"Review",IF(G19=0,"Open",IF(H19="","Review","Accepted—planned"))))</f>
        <v/>
      </c>
      <c r="J19" s="12">
        <f>IF(COUNTA(A19:D19)=0,"",IF(AND(ISTEXT(A19),A19&lt;&gt;"",ISNUMBER(C19),ISNUMBER(D19),AND(OR(Settings!$B$2="",ISNUMBER(Settings!$B$2)),ISNUMBER(Settings!$B$3),Settings!$B$4&lt;&gt;"",OR(Settings!$B$5="US DST observed",Settings!$B$5="No DST",Settings!$B$5="Manual review"))),IF(AND(ISTEXT(B19),B19&lt;&gt;"",COUNTIF($A$2:$A$101,A19)=1,ISERROR(SEARCH("~*",A19)),ISERROR(SEARCH("~?",A19)),ISERROR(SEARCH("~~",A19)),C19&gt;=1,D19&gt;C19,Settings!$B$3&gt;0,COUNTIFS('Callout Log'!$A$2:$A$101,A19,'Callout Log'!$K$2:$K$101,"&lt;&gt;OK")=0,NOT(OR(Settings!$B$5="Manual review",AND(Settings!$B$5="US DST observed",OR(AND(C19&lt;(DATE(YEAR(C19),3,8)+MOD(1-WEEKDAY(DATE(YEAR(C19),3,8)),7))+1,D19&gt;=(DATE(YEAR(C19),3,8)+MOD(1-WEEKDAY(DATE(YEAR(C19),3,8)),7))),AND(C19&lt;(DATE(YEAR(C19),11,1)+MOD(1-WEEKDAY(DATE(YEAR(C19),11,1)),7))+1,D19&gt;=(DATE(YEAR(C19),11,1)+MOD(1-WEEKDAY(DATE(YEAR(C19),11,1)),7))),AND(C19&lt;(DATE(YEAR(D19),3,8)+MOD(1-WEEKDAY(DATE(YEAR(D19),3,8)),7))+1,D19&gt;=(DATE(YEAR(D19),3,8)+MOD(1-WEEKDAY(DATE(YEAR(D19),3,8)),7))),AND(C19&lt;(DATE(YEAR(D19),11,1)+MOD(1-WEEKDAY(DATE(YEAR(D19),11,1)),7))+1,D19&gt;=(DATE(YEAR(D19),11,1)+MOD(1-WEEKDAY(DATE(YEAR(D19),11,1)),7)))))))),"OK","Review input"),"Review input"))</f>
        <v/>
      </c>
    </row>
    <row r="20" ht="34" customHeight="1">
      <c r="A20" s="3" t="n"/>
      <c r="B20" s="3" t="n"/>
      <c r="C20" s="22" t="n"/>
      <c r="D20" s="22" t="n"/>
      <c r="E20" s="5">
        <f>IF(OR(C20="",D20=""),"",IF(AND(ISNUMBER(C20),ISNUMBER(D20)),IF(D20&lt;=C20,"",(D20-C20)*24),""))</f>
        <v/>
      </c>
      <c r="F20" s="6">
        <f>IF(A20="","",COUNTIF('Callout Log'!$A$2:$A$101,A20))</f>
        <v/>
      </c>
      <c r="G20" s="6">
        <f>IF(A20="","",COUNTIFS('Callout Log'!$A$2:$A$101,A20,'Callout Log'!$F$2:$F$101,"Accepted"))</f>
        <v/>
      </c>
      <c r="H20" s="7">
        <f>IF(A20="","",IF(G20&lt;&gt;1,"",IFERROR(INDEX('Callout Log'!$C$2:$C$101,MATCH(A20,'Callout Log'!$I$2:$I$101,0)),"")))</f>
        <v/>
      </c>
      <c r="I20" s="7">
        <f>IF(A20="","",IF(OR(J20&lt;&gt;"OK",G20&gt;1),"Review",IF(G20=0,"Open",IF(H20="","Review","Accepted—planned"))))</f>
        <v/>
      </c>
      <c r="J20" s="7">
        <f>IF(COUNTA(A20:D20)=0,"",IF(AND(ISTEXT(A20),A20&lt;&gt;"",ISNUMBER(C20),ISNUMBER(D20),AND(OR(Settings!$B$2="",ISNUMBER(Settings!$B$2)),ISNUMBER(Settings!$B$3),Settings!$B$4&lt;&gt;"",OR(Settings!$B$5="US DST observed",Settings!$B$5="No DST",Settings!$B$5="Manual review"))),IF(AND(ISTEXT(B20),B20&lt;&gt;"",COUNTIF($A$2:$A$101,A20)=1,ISERROR(SEARCH("~*",A20)),ISERROR(SEARCH("~?",A20)),ISERROR(SEARCH("~~",A20)),C20&gt;=1,D20&gt;C20,Settings!$B$3&gt;0,COUNTIFS('Callout Log'!$A$2:$A$101,A20,'Callout Log'!$K$2:$K$101,"&lt;&gt;OK")=0,NOT(OR(Settings!$B$5="Manual review",AND(Settings!$B$5="US DST observed",OR(AND(C20&lt;(DATE(YEAR(C20),3,8)+MOD(1-WEEKDAY(DATE(YEAR(C20),3,8)),7))+1,D20&gt;=(DATE(YEAR(C20),3,8)+MOD(1-WEEKDAY(DATE(YEAR(C20),3,8)),7))),AND(C20&lt;(DATE(YEAR(C20),11,1)+MOD(1-WEEKDAY(DATE(YEAR(C20),11,1)),7))+1,D20&gt;=(DATE(YEAR(C20),11,1)+MOD(1-WEEKDAY(DATE(YEAR(C20),11,1)),7))),AND(C20&lt;(DATE(YEAR(D20),3,8)+MOD(1-WEEKDAY(DATE(YEAR(D20),3,8)),7))+1,D20&gt;=(DATE(YEAR(D20),3,8)+MOD(1-WEEKDAY(DATE(YEAR(D20),3,8)),7))),AND(C20&lt;(DATE(YEAR(D20),11,1)+MOD(1-WEEKDAY(DATE(YEAR(D20),11,1)),7))+1,D20&gt;=(DATE(YEAR(D20),11,1)+MOD(1-WEEKDAY(DATE(YEAR(D20),11,1)),7)))))))),"OK","Review input"),"Review input"))</f>
        <v/>
      </c>
    </row>
    <row r="21" ht="34" customHeight="1">
      <c r="A21" s="3" t="n"/>
      <c r="B21" s="3" t="n"/>
      <c r="C21" s="22" t="n"/>
      <c r="D21" s="22" t="n"/>
      <c r="E21" s="10">
        <f>IF(OR(C21="",D21=""),"",IF(AND(ISNUMBER(C21),ISNUMBER(D21)),IF(D21&lt;=C21,"",(D21-C21)*24),""))</f>
        <v/>
      </c>
      <c r="F21" s="11">
        <f>IF(A21="","",COUNTIF('Callout Log'!$A$2:$A$101,A21))</f>
        <v/>
      </c>
      <c r="G21" s="11">
        <f>IF(A21="","",COUNTIFS('Callout Log'!$A$2:$A$101,A21,'Callout Log'!$F$2:$F$101,"Accepted"))</f>
        <v/>
      </c>
      <c r="H21" s="12">
        <f>IF(A21="","",IF(G21&lt;&gt;1,"",IFERROR(INDEX('Callout Log'!$C$2:$C$101,MATCH(A21,'Callout Log'!$I$2:$I$101,0)),"")))</f>
        <v/>
      </c>
      <c r="I21" s="12">
        <f>IF(A21="","",IF(OR(J21&lt;&gt;"OK",G21&gt;1),"Review",IF(G21=0,"Open",IF(H21="","Review","Accepted—planned"))))</f>
        <v/>
      </c>
      <c r="J21" s="12">
        <f>IF(COUNTA(A21:D21)=0,"",IF(AND(ISTEXT(A21),A21&lt;&gt;"",ISNUMBER(C21),ISNUMBER(D21),AND(OR(Settings!$B$2="",ISNUMBER(Settings!$B$2)),ISNUMBER(Settings!$B$3),Settings!$B$4&lt;&gt;"",OR(Settings!$B$5="US DST observed",Settings!$B$5="No DST",Settings!$B$5="Manual review"))),IF(AND(ISTEXT(B21),B21&lt;&gt;"",COUNTIF($A$2:$A$101,A21)=1,ISERROR(SEARCH("~*",A21)),ISERROR(SEARCH("~?",A21)),ISERROR(SEARCH("~~",A21)),C21&gt;=1,D21&gt;C21,Settings!$B$3&gt;0,COUNTIFS('Callout Log'!$A$2:$A$101,A21,'Callout Log'!$K$2:$K$101,"&lt;&gt;OK")=0,NOT(OR(Settings!$B$5="Manual review",AND(Settings!$B$5="US DST observed",OR(AND(C21&lt;(DATE(YEAR(C21),3,8)+MOD(1-WEEKDAY(DATE(YEAR(C21),3,8)),7))+1,D21&gt;=(DATE(YEAR(C21),3,8)+MOD(1-WEEKDAY(DATE(YEAR(C21),3,8)),7))),AND(C21&lt;(DATE(YEAR(C21),11,1)+MOD(1-WEEKDAY(DATE(YEAR(C21),11,1)),7))+1,D21&gt;=(DATE(YEAR(C21),11,1)+MOD(1-WEEKDAY(DATE(YEAR(C21),11,1)),7))),AND(C21&lt;(DATE(YEAR(D21),3,8)+MOD(1-WEEKDAY(DATE(YEAR(D21),3,8)),7))+1,D21&gt;=(DATE(YEAR(D21),3,8)+MOD(1-WEEKDAY(DATE(YEAR(D21),3,8)),7))),AND(C21&lt;(DATE(YEAR(D21),11,1)+MOD(1-WEEKDAY(DATE(YEAR(D21),11,1)),7))+1,D21&gt;=(DATE(YEAR(D21),11,1)+MOD(1-WEEKDAY(DATE(YEAR(D21),11,1)),7)))))))),"OK","Review input"),"Review input"))</f>
        <v/>
      </c>
    </row>
    <row r="22" ht="34" customHeight="1">
      <c r="A22" s="3" t="n"/>
      <c r="B22" s="3" t="n"/>
      <c r="C22" s="22" t="n"/>
      <c r="D22" s="22" t="n"/>
      <c r="E22" s="5">
        <f>IF(OR(C22="",D22=""),"",IF(AND(ISNUMBER(C22),ISNUMBER(D22)),IF(D22&lt;=C22,"",(D22-C22)*24),""))</f>
        <v/>
      </c>
      <c r="F22" s="6">
        <f>IF(A22="","",COUNTIF('Callout Log'!$A$2:$A$101,A22))</f>
        <v/>
      </c>
      <c r="G22" s="6">
        <f>IF(A22="","",COUNTIFS('Callout Log'!$A$2:$A$101,A22,'Callout Log'!$F$2:$F$101,"Accepted"))</f>
        <v/>
      </c>
      <c r="H22" s="7">
        <f>IF(A22="","",IF(G22&lt;&gt;1,"",IFERROR(INDEX('Callout Log'!$C$2:$C$101,MATCH(A22,'Callout Log'!$I$2:$I$101,0)),"")))</f>
        <v/>
      </c>
      <c r="I22" s="7">
        <f>IF(A22="","",IF(OR(J22&lt;&gt;"OK",G22&gt;1),"Review",IF(G22=0,"Open",IF(H22="","Review","Accepted—planned"))))</f>
        <v/>
      </c>
      <c r="J22" s="7">
        <f>IF(COUNTA(A22:D22)=0,"",IF(AND(ISTEXT(A22),A22&lt;&gt;"",ISNUMBER(C22),ISNUMBER(D22),AND(OR(Settings!$B$2="",ISNUMBER(Settings!$B$2)),ISNUMBER(Settings!$B$3),Settings!$B$4&lt;&gt;"",OR(Settings!$B$5="US DST observed",Settings!$B$5="No DST",Settings!$B$5="Manual review"))),IF(AND(ISTEXT(B22),B22&lt;&gt;"",COUNTIF($A$2:$A$101,A22)=1,ISERROR(SEARCH("~*",A22)),ISERROR(SEARCH("~?",A22)),ISERROR(SEARCH("~~",A22)),C22&gt;=1,D22&gt;C22,Settings!$B$3&gt;0,COUNTIFS('Callout Log'!$A$2:$A$101,A22,'Callout Log'!$K$2:$K$101,"&lt;&gt;OK")=0,NOT(OR(Settings!$B$5="Manual review",AND(Settings!$B$5="US DST observed",OR(AND(C22&lt;(DATE(YEAR(C22),3,8)+MOD(1-WEEKDAY(DATE(YEAR(C22),3,8)),7))+1,D22&gt;=(DATE(YEAR(C22),3,8)+MOD(1-WEEKDAY(DATE(YEAR(C22),3,8)),7))),AND(C22&lt;(DATE(YEAR(C22),11,1)+MOD(1-WEEKDAY(DATE(YEAR(C22),11,1)),7))+1,D22&gt;=(DATE(YEAR(C22),11,1)+MOD(1-WEEKDAY(DATE(YEAR(C22),11,1)),7))),AND(C22&lt;(DATE(YEAR(D22),3,8)+MOD(1-WEEKDAY(DATE(YEAR(D22),3,8)),7))+1,D22&gt;=(DATE(YEAR(D22),3,8)+MOD(1-WEEKDAY(DATE(YEAR(D22),3,8)),7))),AND(C22&lt;(DATE(YEAR(D22),11,1)+MOD(1-WEEKDAY(DATE(YEAR(D22),11,1)),7))+1,D22&gt;=(DATE(YEAR(D22),11,1)+MOD(1-WEEKDAY(DATE(YEAR(D22),11,1)),7)))))))),"OK","Review input"),"Review input"))</f>
        <v/>
      </c>
    </row>
    <row r="23" ht="34" customHeight="1">
      <c r="A23" s="3" t="n"/>
      <c r="B23" s="3" t="n"/>
      <c r="C23" s="22" t="n"/>
      <c r="D23" s="22" t="n"/>
      <c r="E23" s="10">
        <f>IF(OR(C23="",D23=""),"",IF(AND(ISNUMBER(C23),ISNUMBER(D23)),IF(D23&lt;=C23,"",(D23-C23)*24),""))</f>
        <v/>
      </c>
      <c r="F23" s="11">
        <f>IF(A23="","",COUNTIF('Callout Log'!$A$2:$A$101,A23))</f>
        <v/>
      </c>
      <c r="G23" s="11">
        <f>IF(A23="","",COUNTIFS('Callout Log'!$A$2:$A$101,A23,'Callout Log'!$F$2:$F$101,"Accepted"))</f>
        <v/>
      </c>
      <c r="H23" s="12">
        <f>IF(A23="","",IF(G23&lt;&gt;1,"",IFERROR(INDEX('Callout Log'!$C$2:$C$101,MATCH(A23,'Callout Log'!$I$2:$I$101,0)),"")))</f>
        <v/>
      </c>
      <c r="I23" s="12">
        <f>IF(A23="","",IF(OR(J23&lt;&gt;"OK",G23&gt;1),"Review",IF(G23=0,"Open",IF(H23="","Review","Accepted—planned"))))</f>
        <v/>
      </c>
      <c r="J23" s="12">
        <f>IF(COUNTA(A23:D23)=0,"",IF(AND(ISTEXT(A23),A23&lt;&gt;"",ISNUMBER(C23),ISNUMBER(D23),AND(OR(Settings!$B$2="",ISNUMBER(Settings!$B$2)),ISNUMBER(Settings!$B$3),Settings!$B$4&lt;&gt;"",OR(Settings!$B$5="US DST observed",Settings!$B$5="No DST",Settings!$B$5="Manual review"))),IF(AND(ISTEXT(B23),B23&lt;&gt;"",COUNTIF($A$2:$A$101,A23)=1,ISERROR(SEARCH("~*",A23)),ISERROR(SEARCH("~?",A23)),ISERROR(SEARCH("~~",A23)),C23&gt;=1,D23&gt;C23,Settings!$B$3&gt;0,COUNTIFS('Callout Log'!$A$2:$A$101,A23,'Callout Log'!$K$2:$K$101,"&lt;&gt;OK")=0,NOT(OR(Settings!$B$5="Manual review",AND(Settings!$B$5="US DST observed",OR(AND(C23&lt;(DATE(YEAR(C23),3,8)+MOD(1-WEEKDAY(DATE(YEAR(C23),3,8)),7))+1,D23&gt;=(DATE(YEAR(C23),3,8)+MOD(1-WEEKDAY(DATE(YEAR(C23),3,8)),7))),AND(C23&lt;(DATE(YEAR(C23),11,1)+MOD(1-WEEKDAY(DATE(YEAR(C23),11,1)),7))+1,D23&gt;=(DATE(YEAR(C23),11,1)+MOD(1-WEEKDAY(DATE(YEAR(C23),11,1)),7))),AND(C23&lt;(DATE(YEAR(D23),3,8)+MOD(1-WEEKDAY(DATE(YEAR(D23),3,8)),7))+1,D23&gt;=(DATE(YEAR(D23),3,8)+MOD(1-WEEKDAY(DATE(YEAR(D23),3,8)),7))),AND(C23&lt;(DATE(YEAR(D23),11,1)+MOD(1-WEEKDAY(DATE(YEAR(D23),11,1)),7))+1,D23&gt;=(DATE(YEAR(D23),11,1)+MOD(1-WEEKDAY(DATE(YEAR(D23),11,1)),7)))))))),"OK","Review input"),"Review input"))</f>
        <v/>
      </c>
    </row>
    <row r="24" ht="34" customHeight="1">
      <c r="A24" s="3" t="n"/>
      <c r="B24" s="3" t="n"/>
      <c r="C24" s="22" t="n"/>
      <c r="D24" s="22" t="n"/>
      <c r="E24" s="5">
        <f>IF(OR(C24="",D24=""),"",IF(AND(ISNUMBER(C24),ISNUMBER(D24)),IF(D24&lt;=C24,"",(D24-C24)*24),""))</f>
        <v/>
      </c>
      <c r="F24" s="6">
        <f>IF(A24="","",COUNTIF('Callout Log'!$A$2:$A$101,A24))</f>
        <v/>
      </c>
      <c r="G24" s="6">
        <f>IF(A24="","",COUNTIFS('Callout Log'!$A$2:$A$101,A24,'Callout Log'!$F$2:$F$101,"Accepted"))</f>
        <v/>
      </c>
      <c r="H24" s="7">
        <f>IF(A24="","",IF(G24&lt;&gt;1,"",IFERROR(INDEX('Callout Log'!$C$2:$C$101,MATCH(A24,'Callout Log'!$I$2:$I$101,0)),"")))</f>
        <v/>
      </c>
      <c r="I24" s="7">
        <f>IF(A24="","",IF(OR(J24&lt;&gt;"OK",G24&gt;1),"Review",IF(G24=0,"Open",IF(H24="","Review","Accepted—planned"))))</f>
        <v/>
      </c>
      <c r="J24" s="7">
        <f>IF(COUNTA(A24:D24)=0,"",IF(AND(ISTEXT(A24),A24&lt;&gt;"",ISNUMBER(C24),ISNUMBER(D24),AND(OR(Settings!$B$2="",ISNUMBER(Settings!$B$2)),ISNUMBER(Settings!$B$3),Settings!$B$4&lt;&gt;"",OR(Settings!$B$5="US DST observed",Settings!$B$5="No DST",Settings!$B$5="Manual review"))),IF(AND(ISTEXT(B24),B24&lt;&gt;"",COUNTIF($A$2:$A$101,A24)=1,ISERROR(SEARCH("~*",A24)),ISERROR(SEARCH("~?",A24)),ISERROR(SEARCH("~~",A24)),C24&gt;=1,D24&gt;C24,Settings!$B$3&gt;0,COUNTIFS('Callout Log'!$A$2:$A$101,A24,'Callout Log'!$K$2:$K$101,"&lt;&gt;OK")=0,NOT(OR(Settings!$B$5="Manual review",AND(Settings!$B$5="US DST observed",OR(AND(C24&lt;(DATE(YEAR(C24),3,8)+MOD(1-WEEKDAY(DATE(YEAR(C24),3,8)),7))+1,D24&gt;=(DATE(YEAR(C24),3,8)+MOD(1-WEEKDAY(DATE(YEAR(C24),3,8)),7))),AND(C24&lt;(DATE(YEAR(C24),11,1)+MOD(1-WEEKDAY(DATE(YEAR(C24),11,1)),7))+1,D24&gt;=(DATE(YEAR(C24),11,1)+MOD(1-WEEKDAY(DATE(YEAR(C24),11,1)),7))),AND(C24&lt;(DATE(YEAR(D24),3,8)+MOD(1-WEEKDAY(DATE(YEAR(D24),3,8)),7))+1,D24&gt;=(DATE(YEAR(D24),3,8)+MOD(1-WEEKDAY(DATE(YEAR(D24),3,8)),7))),AND(C24&lt;(DATE(YEAR(D24),11,1)+MOD(1-WEEKDAY(DATE(YEAR(D24),11,1)),7))+1,D24&gt;=(DATE(YEAR(D24),11,1)+MOD(1-WEEKDAY(DATE(YEAR(D24),11,1)),7)))))))),"OK","Review input"),"Review input"))</f>
        <v/>
      </c>
    </row>
    <row r="25" ht="34" customHeight="1">
      <c r="A25" s="3" t="n"/>
      <c r="B25" s="3" t="n"/>
      <c r="C25" s="22" t="n"/>
      <c r="D25" s="22" t="n"/>
      <c r="E25" s="10">
        <f>IF(OR(C25="",D25=""),"",IF(AND(ISNUMBER(C25),ISNUMBER(D25)),IF(D25&lt;=C25,"",(D25-C25)*24),""))</f>
        <v/>
      </c>
      <c r="F25" s="11">
        <f>IF(A25="","",COUNTIF('Callout Log'!$A$2:$A$101,A25))</f>
        <v/>
      </c>
      <c r="G25" s="11">
        <f>IF(A25="","",COUNTIFS('Callout Log'!$A$2:$A$101,A25,'Callout Log'!$F$2:$F$101,"Accepted"))</f>
        <v/>
      </c>
      <c r="H25" s="12">
        <f>IF(A25="","",IF(G25&lt;&gt;1,"",IFERROR(INDEX('Callout Log'!$C$2:$C$101,MATCH(A25,'Callout Log'!$I$2:$I$101,0)),"")))</f>
        <v/>
      </c>
      <c r="I25" s="12">
        <f>IF(A25="","",IF(OR(J25&lt;&gt;"OK",G25&gt;1),"Review",IF(G25=0,"Open",IF(H25="","Review","Accepted—planned"))))</f>
        <v/>
      </c>
      <c r="J25" s="12">
        <f>IF(COUNTA(A25:D25)=0,"",IF(AND(ISTEXT(A25),A25&lt;&gt;"",ISNUMBER(C25),ISNUMBER(D25),AND(OR(Settings!$B$2="",ISNUMBER(Settings!$B$2)),ISNUMBER(Settings!$B$3),Settings!$B$4&lt;&gt;"",OR(Settings!$B$5="US DST observed",Settings!$B$5="No DST",Settings!$B$5="Manual review"))),IF(AND(ISTEXT(B25),B25&lt;&gt;"",COUNTIF($A$2:$A$101,A25)=1,ISERROR(SEARCH("~*",A25)),ISERROR(SEARCH("~?",A25)),ISERROR(SEARCH("~~",A25)),C25&gt;=1,D25&gt;C25,Settings!$B$3&gt;0,COUNTIFS('Callout Log'!$A$2:$A$101,A25,'Callout Log'!$K$2:$K$101,"&lt;&gt;OK")=0,NOT(OR(Settings!$B$5="Manual review",AND(Settings!$B$5="US DST observed",OR(AND(C25&lt;(DATE(YEAR(C25),3,8)+MOD(1-WEEKDAY(DATE(YEAR(C25),3,8)),7))+1,D25&gt;=(DATE(YEAR(C25),3,8)+MOD(1-WEEKDAY(DATE(YEAR(C25),3,8)),7))),AND(C25&lt;(DATE(YEAR(C25),11,1)+MOD(1-WEEKDAY(DATE(YEAR(C25),11,1)),7))+1,D25&gt;=(DATE(YEAR(C25),11,1)+MOD(1-WEEKDAY(DATE(YEAR(C25),11,1)),7))),AND(C25&lt;(DATE(YEAR(D25),3,8)+MOD(1-WEEKDAY(DATE(YEAR(D25),3,8)),7))+1,D25&gt;=(DATE(YEAR(D25),3,8)+MOD(1-WEEKDAY(DATE(YEAR(D25),3,8)),7))),AND(C25&lt;(DATE(YEAR(D25),11,1)+MOD(1-WEEKDAY(DATE(YEAR(D25),11,1)),7))+1,D25&gt;=(DATE(YEAR(D25),11,1)+MOD(1-WEEKDAY(DATE(YEAR(D25),11,1)),7)))))))),"OK","Review input"),"Review input"))</f>
        <v/>
      </c>
    </row>
    <row r="26" ht="34" customHeight="1">
      <c r="A26" s="3" t="n"/>
      <c r="B26" s="3" t="n"/>
      <c r="C26" s="22" t="n"/>
      <c r="D26" s="22" t="n"/>
      <c r="E26" s="5">
        <f>IF(OR(C26="",D26=""),"",IF(AND(ISNUMBER(C26),ISNUMBER(D26)),IF(D26&lt;=C26,"",(D26-C26)*24),""))</f>
        <v/>
      </c>
      <c r="F26" s="6">
        <f>IF(A26="","",COUNTIF('Callout Log'!$A$2:$A$101,A26))</f>
        <v/>
      </c>
      <c r="G26" s="6">
        <f>IF(A26="","",COUNTIFS('Callout Log'!$A$2:$A$101,A26,'Callout Log'!$F$2:$F$101,"Accepted"))</f>
        <v/>
      </c>
      <c r="H26" s="7">
        <f>IF(A26="","",IF(G26&lt;&gt;1,"",IFERROR(INDEX('Callout Log'!$C$2:$C$101,MATCH(A26,'Callout Log'!$I$2:$I$101,0)),"")))</f>
        <v/>
      </c>
      <c r="I26" s="7">
        <f>IF(A26="","",IF(OR(J26&lt;&gt;"OK",G26&gt;1),"Review",IF(G26=0,"Open",IF(H26="","Review","Accepted—planned"))))</f>
        <v/>
      </c>
      <c r="J26" s="7">
        <f>IF(COUNTA(A26:D26)=0,"",IF(AND(ISTEXT(A26),A26&lt;&gt;"",ISNUMBER(C26),ISNUMBER(D26),AND(OR(Settings!$B$2="",ISNUMBER(Settings!$B$2)),ISNUMBER(Settings!$B$3),Settings!$B$4&lt;&gt;"",OR(Settings!$B$5="US DST observed",Settings!$B$5="No DST",Settings!$B$5="Manual review"))),IF(AND(ISTEXT(B26),B26&lt;&gt;"",COUNTIF($A$2:$A$101,A26)=1,ISERROR(SEARCH("~*",A26)),ISERROR(SEARCH("~?",A26)),ISERROR(SEARCH("~~",A26)),C26&gt;=1,D26&gt;C26,Settings!$B$3&gt;0,COUNTIFS('Callout Log'!$A$2:$A$101,A26,'Callout Log'!$K$2:$K$101,"&lt;&gt;OK")=0,NOT(OR(Settings!$B$5="Manual review",AND(Settings!$B$5="US DST observed",OR(AND(C26&lt;(DATE(YEAR(C26),3,8)+MOD(1-WEEKDAY(DATE(YEAR(C26),3,8)),7))+1,D26&gt;=(DATE(YEAR(C26),3,8)+MOD(1-WEEKDAY(DATE(YEAR(C26),3,8)),7))),AND(C26&lt;(DATE(YEAR(C26),11,1)+MOD(1-WEEKDAY(DATE(YEAR(C26),11,1)),7))+1,D26&gt;=(DATE(YEAR(C26),11,1)+MOD(1-WEEKDAY(DATE(YEAR(C26),11,1)),7))),AND(C26&lt;(DATE(YEAR(D26),3,8)+MOD(1-WEEKDAY(DATE(YEAR(D26),3,8)),7))+1,D26&gt;=(DATE(YEAR(D26),3,8)+MOD(1-WEEKDAY(DATE(YEAR(D26),3,8)),7))),AND(C26&lt;(DATE(YEAR(D26),11,1)+MOD(1-WEEKDAY(DATE(YEAR(D26),11,1)),7))+1,D26&gt;=(DATE(YEAR(D26),11,1)+MOD(1-WEEKDAY(DATE(YEAR(D26),11,1)),7)))))))),"OK","Review input"),"Review input"))</f>
        <v/>
      </c>
    </row>
    <row r="27" ht="34" customHeight="1">
      <c r="A27" s="3" t="n"/>
      <c r="B27" s="3" t="n"/>
      <c r="C27" s="22" t="n"/>
      <c r="D27" s="22" t="n"/>
      <c r="E27" s="10">
        <f>IF(OR(C27="",D27=""),"",IF(AND(ISNUMBER(C27),ISNUMBER(D27)),IF(D27&lt;=C27,"",(D27-C27)*24),""))</f>
        <v/>
      </c>
      <c r="F27" s="11">
        <f>IF(A27="","",COUNTIF('Callout Log'!$A$2:$A$101,A27))</f>
        <v/>
      </c>
      <c r="G27" s="11">
        <f>IF(A27="","",COUNTIFS('Callout Log'!$A$2:$A$101,A27,'Callout Log'!$F$2:$F$101,"Accepted"))</f>
        <v/>
      </c>
      <c r="H27" s="12">
        <f>IF(A27="","",IF(G27&lt;&gt;1,"",IFERROR(INDEX('Callout Log'!$C$2:$C$101,MATCH(A27,'Callout Log'!$I$2:$I$101,0)),"")))</f>
        <v/>
      </c>
      <c r="I27" s="12">
        <f>IF(A27="","",IF(OR(J27&lt;&gt;"OK",G27&gt;1),"Review",IF(G27=0,"Open",IF(H27="","Review","Accepted—planned"))))</f>
        <v/>
      </c>
      <c r="J27" s="12">
        <f>IF(COUNTA(A27:D27)=0,"",IF(AND(ISTEXT(A27),A27&lt;&gt;"",ISNUMBER(C27),ISNUMBER(D27),AND(OR(Settings!$B$2="",ISNUMBER(Settings!$B$2)),ISNUMBER(Settings!$B$3),Settings!$B$4&lt;&gt;"",OR(Settings!$B$5="US DST observed",Settings!$B$5="No DST",Settings!$B$5="Manual review"))),IF(AND(ISTEXT(B27),B27&lt;&gt;"",COUNTIF($A$2:$A$101,A27)=1,ISERROR(SEARCH("~*",A27)),ISERROR(SEARCH("~?",A27)),ISERROR(SEARCH("~~",A27)),C27&gt;=1,D27&gt;C27,Settings!$B$3&gt;0,COUNTIFS('Callout Log'!$A$2:$A$101,A27,'Callout Log'!$K$2:$K$101,"&lt;&gt;OK")=0,NOT(OR(Settings!$B$5="Manual review",AND(Settings!$B$5="US DST observed",OR(AND(C27&lt;(DATE(YEAR(C27),3,8)+MOD(1-WEEKDAY(DATE(YEAR(C27),3,8)),7))+1,D27&gt;=(DATE(YEAR(C27),3,8)+MOD(1-WEEKDAY(DATE(YEAR(C27),3,8)),7))),AND(C27&lt;(DATE(YEAR(C27),11,1)+MOD(1-WEEKDAY(DATE(YEAR(C27),11,1)),7))+1,D27&gt;=(DATE(YEAR(C27),11,1)+MOD(1-WEEKDAY(DATE(YEAR(C27),11,1)),7))),AND(C27&lt;(DATE(YEAR(D27),3,8)+MOD(1-WEEKDAY(DATE(YEAR(D27),3,8)),7))+1,D27&gt;=(DATE(YEAR(D27),3,8)+MOD(1-WEEKDAY(DATE(YEAR(D27),3,8)),7))),AND(C27&lt;(DATE(YEAR(D27),11,1)+MOD(1-WEEKDAY(DATE(YEAR(D27),11,1)),7))+1,D27&gt;=(DATE(YEAR(D27),11,1)+MOD(1-WEEKDAY(DATE(YEAR(D27),11,1)),7)))))))),"OK","Review input"),"Review input"))</f>
        <v/>
      </c>
    </row>
    <row r="28" ht="34" customHeight="1">
      <c r="A28" s="3" t="n"/>
      <c r="B28" s="3" t="n"/>
      <c r="C28" s="22" t="n"/>
      <c r="D28" s="22" t="n"/>
      <c r="E28" s="5">
        <f>IF(OR(C28="",D28=""),"",IF(AND(ISNUMBER(C28),ISNUMBER(D28)),IF(D28&lt;=C28,"",(D28-C28)*24),""))</f>
        <v/>
      </c>
      <c r="F28" s="6">
        <f>IF(A28="","",COUNTIF('Callout Log'!$A$2:$A$101,A28))</f>
        <v/>
      </c>
      <c r="G28" s="6">
        <f>IF(A28="","",COUNTIFS('Callout Log'!$A$2:$A$101,A28,'Callout Log'!$F$2:$F$101,"Accepted"))</f>
        <v/>
      </c>
      <c r="H28" s="7">
        <f>IF(A28="","",IF(G28&lt;&gt;1,"",IFERROR(INDEX('Callout Log'!$C$2:$C$101,MATCH(A28,'Callout Log'!$I$2:$I$101,0)),"")))</f>
        <v/>
      </c>
      <c r="I28" s="7">
        <f>IF(A28="","",IF(OR(J28&lt;&gt;"OK",G28&gt;1),"Review",IF(G28=0,"Open",IF(H28="","Review","Accepted—planned"))))</f>
        <v/>
      </c>
      <c r="J28" s="7">
        <f>IF(COUNTA(A28:D28)=0,"",IF(AND(ISTEXT(A28),A28&lt;&gt;"",ISNUMBER(C28),ISNUMBER(D28),AND(OR(Settings!$B$2="",ISNUMBER(Settings!$B$2)),ISNUMBER(Settings!$B$3),Settings!$B$4&lt;&gt;"",OR(Settings!$B$5="US DST observed",Settings!$B$5="No DST",Settings!$B$5="Manual review"))),IF(AND(ISTEXT(B28),B28&lt;&gt;"",COUNTIF($A$2:$A$101,A28)=1,ISERROR(SEARCH("~*",A28)),ISERROR(SEARCH("~?",A28)),ISERROR(SEARCH("~~",A28)),C28&gt;=1,D28&gt;C28,Settings!$B$3&gt;0,COUNTIFS('Callout Log'!$A$2:$A$101,A28,'Callout Log'!$K$2:$K$101,"&lt;&gt;OK")=0,NOT(OR(Settings!$B$5="Manual review",AND(Settings!$B$5="US DST observed",OR(AND(C28&lt;(DATE(YEAR(C28),3,8)+MOD(1-WEEKDAY(DATE(YEAR(C28),3,8)),7))+1,D28&gt;=(DATE(YEAR(C28),3,8)+MOD(1-WEEKDAY(DATE(YEAR(C28),3,8)),7))),AND(C28&lt;(DATE(YEAR(C28),11,1)+MOD(1-WEEKDAY(DATE(YEAR(C28),11,1)),7))+1,D28&gt;=(DATE(YEAR(C28),11,1)+MOD(1-WEEKDAY(DATE(YEAR(C28),11,1)),7))),AND(C28&lt;(DATE(YEAR(D28),3,8)+MOD(1-WEEKDAY(DATE(YEAR(D28),3,8)),7))+1,D28&gt;=(DATE(YEAR(D28),3,8)+MOD(1-WEEKDAY(DATE(YEAR(D28),3,8)),7))),AND(C28&lt;(DATE(YEAR(D28),11,1)+MOD(1-WEEKDAY(DATE(YEAR(D28),11,1)),7))+1,D28&gt;=(DATE(YEAR(D28),11,1)+MOD(1-WEEKDAY(DATE(YEAR(D28),11,1)),7)))))))),"OK","Review input"),"Review input"))</f>
        <v/>
      </c>
    </row>
    <row r="29" ht="34" customHeight="1">
      <c r="A29" s="3" t="n"/>
      <c r="B29" s="3" t="n"/>
      <c r="C29" s="22" t="n"/>
      <c r="D29" s="22" t="n"/>
      <c r="E29" s="10">
        <f>IF(OR(C29="",D29=""),"",IF(AND(ISNUMBER(C29),ISNUMBER(D29)),IF(D29&lt;=C29,"",(D29-C29)*24),""))</f>
        <v/>
      </c>
      <c r="F29" s="11">
        <f>IF(A29="","",COUNTIF('Callout Log'!$A$2:$A$101,A29))</f>
        <v/>
      </c>
      <c r="G29" s="11">
        <f>IF(A29="","",COUNTIFS('Callout Log'!$A$2:$A$101,A29,'Callout Log'!$F$2:$F$101,"Accepted"))</f>
        <v/>
      </c>
      <c r="H29" s="12">
        <f>IF(A29="","",IF(G29&lt;&gt;1,"",IFERROR(INDEX('Callout Log'!$C$2:$C$101,MATCH(A29,'Callout Log'!$I$2:$I$101,0)),"")))</f>
        <v/>
      </c>
      <c r="I29" s="12">
        <f>IF(A29="","",IF(OR(J29&lt;&gt;"OK",G29&gt;1),"Review",IF(G29=0,"Open",IF(H29="","Review","Accepted—planned"))))</f>
        <v/>
      </c>
      <c r="J29" s="12">
        <f>IF(COUNTA(A29:D29)=0,"",IF(AND(ISTEXT(A29),A29&lt;&gt;"",ISNUMBER(C29),ISNUMBER(D29),AND(OR(Settings!$B$2="",ISNUMBER(Settings!$B$2)),ISNUMBER(Settings!$B$3),Settings!$B$4&lt;&gt;"",OR(Settings!$B$5="US DST observed",Settings!$B$5="No DST",Settings!$B$5="Manual review"))),IF(AND(ISTEXT(B29),B29&lt;&gt;"",COUNTIF($A$2:$A$101,A29)=1,ISERROR(SEARCH("~*",A29)),ISERROR(SEARCH("~?",A29)),ISERROR(SEARCH("~~",A29)),C29&gt;=1,D29&gt;C29,Settings!$B$3&gt;0,COUNTIFS('Callout Log'!$A$2:$A$101,A29,'Callout Log'!$K$2:$K$101,"&lt;&gt;OK")=0,NOT(OR(Settings!$B$5="Manual review",AND(Settings!$B$5="US DST observed",OR(AND(C29&lt;(DATE(YEAR(C29),3,8)+MOD(1-WEEKDAY(DATE(YEAR(C29),3,8)),7))+1,D29&gt;=(DATE(YEAR(C29),3,8)+MOD(1-WEEKDAY(DATE(YEAR(C29),3,8)),7))),AND(C29&lt;(DATE(YEAR(C29),11,1)+MOD(1-WEEKDAY(DATE(YEAR(C29),11,1)),7))+1,D29&gt;=(DATE(YEAR(C29),11,1)+MOD(1-WEEKDAY(DATE(YEAR(C29),11,1)),7))),AND(C29&lt;(DATE(YEAR(D29),3,8)+MOD(1-WEEKDAY(DATE(YEAR(D29),3,8)),7))+1,D29&gt;=(DATE(YEAR(D29),3,8)+MOD(1-WEEKDAY(DATE(YEAR(D29),3,8)),7))),AND(C29&lt;(DATE(YEAR(D29),11,1)+MOD(1-WEEKDAY(DATE(YEAR(D29),11,1)),7))+1,D29&gt;=(DATE(YEAR(D29),11,1)+MOD(1-WEEKDAY(DATE(YEAR(D29),11,1)),7)))))))),"OK","Review input"),"Review input"))</f>
        <v/>
      </c>
    </row>
    <row r="30" ht="34" customHeight="1">
      <c r="A30" s="3" t="n"/>
      <c r="B30" s="3" t="n"/>
      <c r="C30" s="22" t="n"/>
      <c r="D30" s="22" t="n"/>
      <c r="E30" s="5">
        <f>IF(OR(C30="",D30=""),"",IF(AND(ISNUMBER(C30),ISNUMBER(D30)),IF(D30&lt;=C30,"",(D30-C30)*24),""))</f>
        <v/>
      </c>
      <c r="F30" s="6">
        <f>IF(A30="","",COUNTIF('Callout Log'!$A$2:$A$101,A30))</f>
        <v/>
      </c>
      <c r="G30" s="6">
        <f>IF(A30="","",COUNTIFS('Callout Log'!$A$2:$A$101,A30,'Callout Log'!$F$2:$F$101,"Accepted"))</f>
        <v/>
      </c>
      <c r="H30" s="7">
        <f>IF(A30="","",IF(G30&lt;&gt;1,"",IFERROR(INDEX('Callout Log'!$C$2:$C$101,MATCH(A30,'Callout Log'!$I$2:$I$101,0)),"")))</f>
        <v/>
      </c>
      <c r="I30" s="7">
        <f>IF(A30="","",IF(OR(J30&lt;&gt;"OK",G30&gt;1),"Review",IF(G30=0,"Open",IF(H30="","Review","Accepted—planned"))))</f>
        <v/>
      </c>
      <c r="J30" s="7">
        <f>IF(COUNTA(A30:D30)=0,"",IF(AND(ISTEXT(A30),A30&lt;&gt;"",ISNUMBER(C30),ISNUMBER(D30),AND(OR(Settings!$B$2="",ISNUMBER(Settings!$B$2)),ISNUMBER(Settings!$B$3),Settings!$B$4&lt;&gt;"",OR(Settings!$B$5="US DST observed",Settings!$B$5="No DST",Settings!$B$5="Manual review"))),IF(AND(ISTEXT(B30),B30&lt;&gt;"",COUNTIF($A$2:$A$101,A30)=1,ISERROR(SEARCH("~*",A30)),ISERROR(SEARCH("~?",A30)),ISERROR(SEARCH("~~",A30)),C30&gt;=1,D30&gt;C30,Settings!$B$3&gt;0,COUNTIFS('Callout Log'!$A$2:$A$101,A30,'Callout Log'!$K$2:$K$101,"&lt;&gt;OK")=0,NOT(OR(Settings!$B$5="Manual review",AND(Settings!$B$5="US DST observed",OR(AND(C30&lt;(DATE(YEAR(C30),3,8)+MOD(1-WEEKDAY(DATE(YEAR(C30),3,8)),7))+1,D30&gt;=(DATE(YEAR(C30),3,8)+MOD(1-WEEKDAY(DATE(YEAR(C30),3,8)),7))),AND(C30&lt;(DATE(YEAR(C30),11,1)+MOD(1-WEEKDAY(DATE(YEAR(C30),11,1)),7))+1,D30&gt;=(DATE(YEAR(C30),11,1)+MOD(1-WEEKDAY(DATE(YEAR(C30),11,1)),7))),AND(C30&lt;(DATE(YEAR(D30),3,8)+MOD(1-WEEKDAY(DATE(YEAR(D30),3,8)),7))+1,D30&gt;=(DATE(YEAR(D30),3,8)+MOD(1-WEEKDAY(DATE(YEAR(D30),3,8)),7))),AND(C30&lt;(DATE(YEAR(D30),11,1)+MOD(1-WEEKDAY(DATE(YEAR(D30),11,1)),7))+1,D30&gt;=(DATE(YEAR(D30),11,1)+MOD(1-WEEKDAY(DATE(YEAR(D30),11,1)),7)))))))),"OK","Review input"),"Review input"))</f>
        <v/>
      </c>
    </row>
    <row r="31" ht="34" customHeight="1">
      <c r="A31" s="3" t="n"/>
      <c r="B31" s="3" t="n"/>
      <c r="C31" s="22" t="n"/>
      <c r="D31" s="22" t="n"/>
      <c r="E31" s="10">
        <f>IF(OR(C31="",D31=""),"",IF(AND(ISNUMBER(C31),ISNUMBER(D31)),IF(D31&lt;=C31,"",(D31-C31)*24),""))</f>
        <v/>
      </c>
      <c r="F31" s="11">
        <f>IF(A31="","",COUNTIF('Callout Log'!$A$2:$A$101,A31))</f>
        <v/>
      </c>
      <c r="G31" s="11">
        <f>IF(A31="","",COUNTIFS('Callout Log'!$A$2:$A$101,A31,'Callout Log'!$F$2:$F$101,"Accepted"))</f>
        <v/>
      </c>
      <c r="H31" s="12">
        <f>IF(A31="","",IF(G31&lt;&gt;1,"",IFERROR(INDEX('Callout Log'!$C$2:$C$101,MATCH(A31,'Callout Log'!$I$2:$I$101,0)),"")))</f>
        <v/>
      </c>
      <c r="I31" s="12">
        <f>IF(A31="","",IF(OR(J31&lt;&gt;"OK",G31&gt;1),"Review",IF(G31=0,"Open",IF(H31="","Review","Accepted—planned"))))</f>
        <v/>
      </c>
      <c r="J31" s="12">
        <f>IF(COUNTA(A31:D31)=0,"",IF(AND(ISTEXT(A31),A31&lt;&gt;"",ISNUMBER(C31),ISNUMBER(D31),AND(OR(Settings!$B$2="",ISNUMBER(Settings!$B$2)),ISNUMBER(Settings!$B$3),Settings!$B$4&lt;&gt;"",OR(Settings!$B$5="US DST observed",Settings!$B$5="No DST",Settings!$B$5="Manual review"))),IF(AND(ISTEXT(B31),B31&lt;&gt;"",COUNTIF($A$2:$A$101,A31)=1,ISERROR(SEARCH("~*",A31)),ISERROR(SEARCH("~?",A31)),ISERROR(SEARCH("~~",A31)),C31&gt;=1,D31&gt;C31,Settings!$B$3&gt;0,COUNTIFS('Callout Log'!$A$2:$A$101,A31,'Callout Log'!$K$2:$K$101,"&lt;&gt;OK")=0,NOT(OR(Settings!$B$5="Manual review",AND(Settings!$B$5="US DST observed",OR(AND(C31&lt;(DATE(YEAR(C31),3,8)+MOD(1-WEEKDAY(DATE(YEAR(C31),3,8)),7))+1,D31&gt;=(DATE(YEAR(C31),3,8)+MOD(1-WEEKDAY(DATE(YEAR(C31),3,8)),7))),AND(C31&lt;(DATE(YEAR(C31),11,1)+MOD(1-WEEKDAY(DATE(YEAR(C31),11,1)),7))+1,D31&gt;=(DATE(YEAR(C31),11,1)+MOD(1-WEEKDAY(DATE(YEAR(C31),11,1)),7))),AND(C31&lt;(DATE(YEAR(D31),3,8)+MOD(1-WEEKDAY(DATE(YEAR(D31),3,8)),7))+1,D31&gt;=(DATE(YEAR(D31),3,8)+MOD(1-WEEKDAY(DATE(YEAR(D31),3,8)),7))),AND(C31&lt;(DATE(YEAR(D31),11,1)+MOD(1-WEEKDAY(DATE(YEAR(D31),11,1)),7))+1,D31&gt;=(DATE(YEAR(D31),11,1)+MOD(1-WEEKDAY(DATE(YEAR(D31),11,1)),7)))))))),"OK","Review input"),"Review input"))</f>
        <v/>
      </c>
    </row>
    <row r="32" ht="34" customHeight="1">
      <c r="A32" s="3" t="n"/>
      <c r="B32" s="3" t="n"/>
      <c r="C32" s="22" t="n"/>
      <c r="D32" s="22" t="n"/>
      <c r="E32" s="5">
        <f>IF(OR(C32="",D32=""),"",IF(AND(ISNUMBER(C32),ISNUMBER(D32)),IF(D32&lt;=C32,"",(D32-C32)*24),""))</f>
        <v/>
      </c>
      <c r="F32" s="6">
        <f>IF(A32="","",COUNTIF('Callout Log'!$A$2:$A$101,A32))</f>
        <v/>
      </c>
      <c r="G32" s="6">
        <f>IF(A32="","",COUNTIFS('Callout Log'!$A$2:$A$101,A32,'Callout Log'!$F$2:$F$101,"Accepted"))</f>
        <v/>
      </c>
      <c r="H32" s="7">
        <f>IF(A32="","",IF(G32&lt;&gt;1,"",IFERROR(INDEX('Callout Log'!$C$2:$C$101,MATCH(A32,'Callout Log'!$I$2:$I$101,0)),"")))</f>
        <v/>
      </c>
      <c r="I32" s="7">
        <f>IF(A32="","",IF(OR(J32&lt;&gt;"OK",G32&gt;1),"Review",IF(G32=0,"Open",IF(H32="","Review","Accepted—planned"))))</f>
        <v/>
      </c>
      <c r="J32" s="7">
        <f>IF(COUNTA(A32:D32)=0,"",IF(AND(ISTEXT(A32),A32&lt;&gt;"",ISNUMBER(C32),ISNUMBER(D32),AND(OR(Settings!$B$2="",ISNUMBER(Settings!$B$2)),ISNUMBER(Settings!$B$3),Settings!$B$4&lt;&gt;"",OR(Settings!$B$5="US DST observed",Settings!$B$5="No DST",Settings!$B$5="Manual review"))),IF(AND(ISTEXT(B32),B32&lt;&gt;"",COUNTIF($A$2:$A$101,A32)=1,ISERROR(SEARCH("~*",A32)),ISERROR(SEARCH("~?",A32)),ISERROR(SEARCH("~~",A32)),C32&gt;=1,D32&gt;C32,Settings!$B$3&gt;0,COUNTIFS('Callout Log'!$A$2:$A$101,A32,'Callout Log'!$K$2:$K$101,"&lt;&gt;OK")=0,NOT(OR(Settings!$B$5="Manual review",AND(Settings!$B$5="US DST observed",OR(AND(C32&lt;(DATE(YEAR(C32),3,8)+MOD(1-WEEKDAY(DATE(YEAR(C32),3,8)),7))+1,D32&gt;=(DATE(YEAR(C32),3,8)+MOD(1-WEEKDAY(DATE(YEAR(C32),3,8)),7))),AND(C32&lt;(DATE(YEAR(C32),11,1)+MOD(1-WEEKDAY(DATE(YEAR(C32),11,1)),7))+1,D32&gt;=(DATE(YEAR(C32),11,1)+MOD(1-WEEKDAY(DATE(YEAR(C32),11,1)),7))),AND(C32&lt;(DATE(YEAR(D32),3,8)+MOD(1-WEEKDAY(DATE(YEAR(D32),3,8)),7))+1,D32&gt;=(DATE(YEAR(D32),3,8)+MOD(1-WEEKDAY(DATE(YEAR(D32),3,8)),7))),AND(C32&lt;(DATE(YEAR(D32),11,1)+MOD(1-WEEKDAY(DATE(YEAR(D32),11,1)),7))+1,D32&gt;=(DATE(YEAR(D32),11,1)+MOD(1-WEEKDAY(DATE(YEAR(D32),11,1)),7)))))))),"OK","Review input"),"Review input"))</f>
        <v/>
      </c>
    </row>
    <row r="33" ht="34" customHeight="1">
      <c r="A33" s="3" t="n"/>
      <c r="B33" s="3" t="n"/>
      <c r="C33" s="22" t="n"/>
      <c r="D33" s="22" t="n"/>
      <c r="E33" s="10">
        <f>IF(OR(C33="",D33=""),"",IF(AND(ISNUMBER(C33),ISNUMBER(D33)),IF(D33&lt;=C33,"",(D33-C33)*24),""))</f>
        <v/>
      </c>
      <c r="F33" s="11">
        <f>IF(A33="","",COUNTIF('Callout Log'!$A$2:$A$101,A33))</f>
        <v/>
      </c>
      <c r="G33" s="11">
        <f>IF(A33="","",COUNTIFS('Callout Log'!$A$2:$A$101,A33,'Callout Log'!$F$2:$F$101,"Accepted"))</f>
        <v/>
      </c>
      <c r="H33" s="12">
        <f>IF(A33="","",IF(G33&lt;&gt;1,"",IFERROR(INDEX('Callout Log'!$C$2:$C$101,MATCH(A33,'Callout Log'!$I$2:$I$101,0)),"")))</f>
        <v/>
      </c>
      <c r="I33" s="12">
        <f>IF(A33="","",IF(OR(J33&lt;&gt;"OK",G33&gt;1),"Review",IF(G33=0,"Open",IF(H33="","Review","Accepted—planned"))))</f>
        <v/>
      </c>
      <c r="J33" s="12">
        <f>IF(COUNTA(A33:D33)=0,"",IF(AND(ISTEXT(A33),A33&lt;&gt;"",ISNUMBER(C33),ISNUMBER(D33),AND(OR(Settings!$B$2="",ISNUMBER(Settings!$B$2)),ISNUMBER(Settings!$B$3),Settings!$B$4&lt;&gt;"",OR(Settings!$B$5="US DST observed",Settings!$B$5="No DST",Settings!$B$5="Manual review"))),IF(AND(ISTEXT(B33),B33&lt;&gt;"",COUNTIF($A$2:$A$101,A33)=1,ISERROR(SEARCH("~*",A33)),ISERROR(SEARCH("~?",A33)),ISERROR(SEARCH("~~",A33)),C33&gt;=1,D33&gt;C33,Settings!$B$3&gt;0,COUNTIFS('Callout Log'!$A$2:$A$101,A33,'Callout Log'!$K$2:$K$101,"&lt;&gt;OK")=0,NOT(OR(Settings!$B$5="Manual review",AND(Settings!$B$5="US DST observed",OR(AND(C33&lt;(DATE(YEAR(C33),3,8)+MOD(1-WEEKDAY(DATE(YEAR(C33),3,8)),7))+1,D33&gt;=(DATE(YEAR(C33),3,8)+MOD(1-WEEKDAY(DATE(YEAR(C33),3,8)),7))),AND(C33&lt;(DATE(YEAR(C33),11,1)+MOD(1-WEEKDAY(DATE(YEAR(C33),11,1)),7))+1,D33&gt;=(DATE(YEAR(C33),11,1)+MOD(1-WEEKDAY(DATE(YEAR(C33),11,1)),7))),AND(C33&lt;(DATE(YEAR(D33),3,8)+MOD(1-WEEKDAY(DATE(YEAR(D33),3,8)),7))+1,D33&gt;=(DATE(YEAR(D33),3,8)+MOD(1-WEEKDAY(DATE(YEAR(D33),3,8)),7))),AND(C33&lt;(DATE(YEAR(D33),11,1)+MOD(1-WEEKDAY(DATE(YEAR(D33),11,1)),7))+1,D33&gt;=(DATE(YEAR(D33),11,1)+MOD(1-WEEKDAY(DATE(YEAR(D33),11,1)),7)))))))),"OK","Review input"),"Review input"))</f>
        <v/>
      </c>
    </row>
    <row r="34" ht="34" customHeight="1">
      <c r="A34" s="3" t="n"/>
      <c r="B34" s="3" t="n"/>
      <c r="C34" s="22" t="n"/>
      <c r="D34" s="22" t="n"/>
      <c r="E34" s="5">
        <f>IF(OR(C34="",D34=""),"",IF(AND(ISNUMBER(C34),ISNUMBER(D34)),IF(D34&lt;=C34,"",(D34-C34)*24),""))</f>
        <v/>
      </c>
      <c r="F34" s="6">
        <f>IF(A34="","",COUNTIF('Callout Log'!$A$2:$A$101,A34))</f>
        <v/>
      </c>
      <c r="G34" s="6">
        <f>IF(A34="","",COUNTIFS('Callout Log'!$A$2:$A$101,A34,'Callout Log'!$F$2:$F$101,"Accepted"))</f>
        <v/>
      </c>
      <c r="H34" s="7">
        <f>IF(A34="","",IF(G34&lt;&gt;1,"",IFERROR(INDEX('Callout Log'!$C$2:$C$101,MATCH(A34,'Callout Log'!$I$2:$I$101,0)),"")))</f>
        <v/>
      </c>
      <c r="I34" s="7">
        <f>IF(A34="","",IF(OR(J34&lt;&gt;"OK",G34&gt;1),"Review",IF(G34=0,"Open",IF(H34="","Review","Accepted—planned"))))</f>
        <v/>
      </c>
      <c r="J34" s="7">
        <f>IF(COUNTA(A34:D34)=0,"",IF(AND(ISTEXT(A34),A34&lt;&gt;"",ISNUMBER(C34),ISNUMBER(D34),AND(OR(Settings!$B$2="",ISNUMBER(Settings!$B$2)),ISNUMBER(Settings!$B$3),Settings!$B$4&lt;&gt;"",OR(Settings!$B$5="US DST observed",Settings!$B$5="No DST",Settings!$B$5="Manual review"))),IF(AND(ISTEXT(B34),B34&lt;&gt;"",COUNTIF($A$2:$A$101,A34)=1,ISERROR(SEARCH("~*",A34)),ISERROR(SEARCH("~?",A34)),ISERROR(SEARCH("~~",A34)),C34&gt;=1,D34&gt;C34,Settings!$B$3&gt;0,COUNTIFS('Callout Log'!$A$2:$A$101,A34,'Callout Log'!$K$2:$K$101,"&lt;&gt;OK")=0,NOT(OR(Settings!$B$5="Manual review",AND(Settings!$B$5="US DST observed",OR(AND(C34&lt;(DATE(YEAR(C34),3,8)+MOD(1-WEEKDAY(DATE(YEAR(C34),3,8)),7))+1,D34&gt;=(DATE(YEAR(C34),3,8)+MOD(1-WEEKDAY(DATE(YEAR(C34),3,8)),7))),AND(C34&lt;(DATE(YEAR(C34),11,1)+MOD(1-WEEKDAY(DATE(YEAR(C34),11,1)),7))+1,D34&gt;=(DATE(YEAR(C34),11,1)+MOD(1-WEEKDAY(DATE(YEAR(C34),11,1)),7))),AND(C34&lt;(DATE(YEAR(D34),3,8)+MOD(1-WEEKDAY(DATE(YEAR(D34),3,8)),7))+1,D34&gt;=(DATE(YEAR(D34),3,8)+MOD(1-WEEKDAY(DATE(YEAR(D34),3,8)),7))),AND(C34&lt;(DATE(YEAR(D34),11,1)+MOD(1-WEEKDAY(DATE(YEAR(D34),11,1)),7))+1,D34&gt;=(DATE(YEAR(D34),11,1)+MOD(1-WEEKDAY(DATE(YEAR(D34),11,1)),7)))))))),"OK","Review input"),"Review input"))</f>
        <v/>
      </c>
    </row>
    <row r="35" ht="34" customHeight="1">
      <c r="A35" s="3" t="n"/>
      <c r="B35" s="3" t="n"/>
      <c r="C35" s="22" t="n"/>
      <c r="D35" s="22" t="n"/>
      <c r="E35" s="10">
        <f>IF(OR(C35="",D35=""),"",IF(AND(ISNUMBER(C35),ISNUMBER(D35)),IF(D35&lt;=C35,"",(D35-C35)*24),""))</f>
        <v/>
      </c>
      <c r="F35" s="11">
        <f>IF(A35="","",COUNTIF('Callout Log'!$A$2:$A$101,A35))</f>
        <v/>
      </c>
      <c r="G35" s="11">
        <f>IF(A35="","",COUNTIFS('Callout Log'!$A$2:$A$101,A35,'Callout Log'!$F$2:$F$101,"Accepted"))</f>
        <v/>
      </c>
      <c r="H35" s="12">
        <f>IF(A35="","",IF(G35&lt;&gt;1,"",IFERROR(INDEX('Callout Log'!$C$2:$C$101,MATCH(A35,'Callout Log'!$I$2:$I$101,0)),"")))</f>
        <v/>
      </c>
      <c r="I35" s="12">
        <f>IF(A35="","",IF(OR(J35&lt;&gt;"OK",G35&gt;1),"Review",IF(G35=0,"Open",IF(H35="","Review","Accepted—planned"))))</f>
        <v/>
      </c>
      <c r="J35" s="12">
        <f>IF(COUNTA(A35:D35)=0,"",IF(AND(ISTEXT(A35),A35&lt;&gt;"",ISNUMBER(C35),ISNUMBER(D35),AND(OR(Settings!$B$2="",ISNUMBER(Settings!$B$2)),ISNUMBER(Settings!$B$3),Settings!$B$4&lt;&gt;"",OR(Settings!$B$5="US DST observed",Settings!$B$5="No DST",Settings!$B$5="Manual review"))),IF(AND(ISTEXT(B35),B35&lt;&gt;"",COUNTIF($A$2:$A$101,A35)=1,ISERROR(SEARCH("~*",A35)),ISERROR(SEARCH("~?",A35)),ISERROR(SEARCH("~~",A35)),C35&gt;=1,D35&gt;C35,Settings!$B$3&gt;0,COUNTIFS('Callout Log'!$A$2:$A$101,A35,'Callout Log'!$K$2:$K$101,"&lt;&gt;OK")=0,NOT(OR(Settings!$B$5="Manual review",AND(Settings!$B$5="US DST observed",OR(AND(C35&lt;(DATE(YEAR(C35),3,8)+MOD(1-WEEKDAY(DATE(YEAR(C35),3,8)),7))+1,D35&gt;=(DATE(YEAR(C35),3,8)+MOD(1-WEEKDAY(DATE(YEAR(C35),3,8)),7))),AND(C35&lt;(DATE(YEAR(C35),11,1)+MOD(1-WEEKDAY(DATE(YEAR(C35),11,1)),7))+1,D35&gt;=(DATE(YEAR(C35),11,1)+MOD(1-WEEKDAY(DATE(YEAR(C35),11,1)),7))),AND(C35&lt;(DATE(YEAR(D35),3,8)+MOD(1-WEEKDAY(DATE(YEAR(D35),3,8)),7))+1,D35&gt;=(DATE(YEAR(D35),3,8)+MOD(1-WEEKDAY(DATE(YEAR(D35),3,8)),7))),AND(C35&lt;(DATE(YEAR(D35),11,1)+MOD(1-WEEKDAY(DATE(YEAR(D35),11,1)),7))+1,D35&gt;=(DATE(YEAR(D35),11,1)+MOD(1-WEEKDAY(DATE(YEAR(D35),11,1)),7)))))))),"OK","Review input"),"Review input"))</f>
        <v/>
      </c>
    </row>
    <row r="36" ht="34" customHeight="1">
      <c r="A36" s="3" t="n"/>
      <c r="B36" s="3" t="n"/>
      <c r="C36" s="22" t="n"/>
      <c r="D36" s="22" t="n"/>
      <c r="E36" s="5">
        <f>IF(OR(C36="",D36=""),"",IF(AND(ISNUMBER(C36),ISNUMBER(D36)),IF(D36&lt;=C36,"",(D36-C36)*24),""))</f>
        <v/>
      </c>
      <c r="F36" s="6">
        <f>IF(A36="","",COUNTIF('Callout Log'!$A$2:$A$101,A36))</f>
        <v/>
      </c>
      <c r="G36" s="6">
        <f>IF(A36="","",COUNTIFS('Callout Log'!$A$2:$A$101,A36,'Callout Log'!$F$2:$F$101,"Accepted"))</f>
        <v/>
      </c>
      <c r="H36" s="7">
        <f>IF(A36="","",IF(G36&lt;&gt;1,"",IFERROR(INDEX('Callout Log'!$C$2:$C$101,MATCH(A36,'Callout Log'!$I$2:$I$101,0)),"")))</f>
        <v/>
      </c>
      <c r="I36" s="7">
        <f>IF(A36="","",IF(OR(J36&lt;&gt;"OK",G36&gt;1),"Review",IF(G36=0,"Open",IF(H36="","Review","Accepted—planned"))))</f>
        <v/>
      </c>
      <c r="J36" s="7">
        <f>IF(COUNTA(A36:D36)=0,"",IF(AND(ISTEXT(A36),A36&lt;&gt;"",ISNUMBER(C36),ISNUMBER(D36),AND(OR(Settings!$B$2="",ISNUMBER(Settings!$B$2)),ISNUMBER(Settings!$B$3),Settings!$B$4&lt;&gt;"",OR(Settings!$B$5="US DST observed",Settings!$B$5="No DST",Settings!$B$5="Manual review"))),IF(AND(ISTEXT(B36),B36&lt;&gt;"",COUNTIF($A$2:$A$101,A36)=1,ISERROR(SEARCH("~*",A36)),ISERROR(SEARCH("~?",A36)),ISERROR(SEARCH("~~",A36)),C36&gt;=1,D36&gt;C36,Settings!$B$3&gt;0,COUNTIFS('Callout Log'!$A$2:$A$101,A36,'Callout Log'!$K$2:$K$101,"&lt;&gt;OK")=0,NOT(OR(Settings!$B$5="Manual review",AND(Settings!$B$5="US DST observed",OR(AND(C36&lt;(DATE(YEAR(C36),3,8)+MOD(1-WEEKDAY(DATE(YEAR(C36),3,8)),7))+1,D36&gt;=(DATE(YEAR(C36),3,8)+MOD(1-WEEKDAY(DATE(YEAR(C36),3,8)),7))),AND(C36&lt;(DATE(YEAR(C36),11,1)+MOD(1-WEEKDAY(DATE(YEAR(C36),11,1)),7))+1,D36&gt;=(DATE(YEAR(C36),11,1)+MOD(1-WEEKDAY(DATE(YEAR(C36),11,1)),7))),AND(C36&lt;(DATE(YEAR(D36),3,8)+MOD(1-WEEKDAY(DATE(YEAR(D36),3,8)),7))+1,D36&gt;=(DATE(YEAR(D36),3,8)+MOD(1-WEEKDAY(DATE(YEAR(D36),3,8)),7))),AND(C36&lt;(DATE(YEAR(D36),11,1)+MOD(1-WEEKDAY(DATE(YEAR(D36),11,1)),7))+1,D36&gt;=(DATE(YEAR(D36),11,1)+MOD(1-WEEKDAY(DATE(YEAR(D36),11,1)),7)))))))),"OK","Review input"),"Review input"))</f>
        <v/>
      </c>
    </row>
    <row r="37" ht="34" customHeight="1">
      <c r="A37" s="3" t="n"/>
      <c r="B37" s="3" t="n"/>
      <c r="C37" s="22" t="n"/>
      <c r="D37" s="22" t="n"/>
      <c r="E37" s="10">
        <f>IF(OR(C37="",D37=""),"",IF(AND(ISNUMBER(C37),ISNUMBER(D37)),IF(D37&lt;=C37,"",(D37-C37)*24),""))</f>
        <v/>
      </c>
      <c r="F37" s="11">
        <f>IF(A37="","",COUNTIF('Callout Log'!$A$2:$A$101,A37))</f>
        <v/>
      </c>
      <c r="G37" s="11">
        <f>IF(A37="","",COUNTIFS('Callout Log'!$A$2:$A$101,A37,'Callout Log'!$F$2:$F$101,"Accepted"))</f>
        <v/>
      </c>
      <c r="H37" s="12">
        <f>IF(A37="","",IF(G37&lt;&gt;1,"",IFERROR(INDEX('Callout Log'!$C$2:$C$101,MATCH(A37,'Callout Log'!$I$2:$I$101,0)),"")))</f>
        <v/>
      </c>
      <c r="I37" s="12">
        <f>IF(A37="","",IF(OR(J37&lt;&gt;"OK",G37&gt;1),"Review",IF(G37=0,"Open",IF(H37="","Review","Accepted—planned"))))</f>
        <v/>
      </c>
      <c r="J37" s="12">
        <f>IF(COUNTA(A37:D37)=0,"",IF(AND(ISTEXT(A37),A37&lt;&gt;"",ISNUMBER(C37),ISNUMBER(D37),AND(OR(Settings!$B$2="",ISNUMBER(Settings!$B$2)),ISNUMBER(Settings!$B$3),Settings!$B$4&lt;&gt;"",OR(Settings!$B$5="US DST observed",Settings!$B$5="No DST",Settings!$B$5="Manual review"))),IF(AND(ISTEXT(B37),B37&lt;&gt;"",COUNTIF($A$2:$A$101,A37)=1,ISERROR(SEARCH("~*",A37)),ISERROR(SEARCH("~?",A37)),ISERROR(SEARCH("~~",A37)),C37&gt;=1,D37&gt;C37,Settings!$B$3&gt;0,COUNTIFS('Callout Log'!$A$2:$A$101,A37,'Callout Log'!$K$2:$K$101,"&lt;&gt;OK")=0,NOT(OR(Settings!$B$5="Manual review",AND(Settings!$B$5="US DST observed",OR(AND(C37&lt;(DATE(YEAR(C37),3,8)+MOD(1-WEEKDAY(DATE(YEAR(C37),3,8)),7))+1,D37&gt;=(DATE(YEAR(C37),3,8)+MOD(1-WEEKDAY(DATE(YEAR(C37),3,8)),7))),AND(C37&lt;(DATE(YEAR(C37),11,1)+MOD(1-WEEKDAY(DATE(YEAR(C37),11,1)),7))+1,D37&gt;=(DATE(YEAR(C37),11,1)+MOD(1-WEEKDAY(DATE(YEAR(C37),11,1)),7))),AND(C37&lt;(DATE(YEAR(D37),3,8)+MOD(1-WEEKDAY(DATE(YEAR(D37),3,8)),7))+1,D37&gt;=(DATE(YEAR(D37),3,8)+MOD(1-WEEKDAY(DATE(YEAR(D37),3,8)),7))),AND(C37&lt;(DATE(YEAR(D37),11,1)+MOD(1-WEEKDAY(DATE(YEAR(D37),11,1)),7))+1,D37&gt;=(DATE(YEAR(D37),11,1)+MOD(1-WEEKDAY(DATE(YEAR(D37),11,1)),7)))))))),"OK","Review input"),"Review input"))</f>
        <v/>
      </c>
    </row>
    <row r="38" ht="34" customHeight="1">
      <c r="A38" s="3" t="n"/>
      <c r="B38" s="3" t="n"/>
      <c r="C38" s="22" t="n"/>
      <c r="D38" s="22" t="n"/>
      <c r="E38" s="5">
        <f>IF(OR(C38="",D38=""),"",IF(AND(ISNUMBER(C38),ISNUMBER(D38)),IF(D38&lt;=C38,"",(D38-C38)*24),""))</f>
        <v/>
      </c>
      <c r="F38" s="6">
        <f>IF(A38="","",COUNTIF('Callout Log'!$A$2:$A$101,A38))</f>
        <v/>
      </c>
      <c r="G38" s="6">
        <f>IF(A38="","",COUNTIFS('Callout Log'!$A$2:$A$101,A38,'Callout Log'!$F$2:$F$101,"Accepted"))</f>
        <v/>
      </c>
      <c r="H38" s="7">
        <f>IF(A38="","",IF(G38&lt;&gt;1,"",IFERROR(INDEX('Callout Log'!$C$2:$C$101,MATCH(A38,'Callout Log'!$I$2:$I$101,0)),"")))</f>
        <v/>
      </c>
      <c r="I38" s="7">
        <f>IF(A38="","",IF(OR(J38&lt;&gt;"OK",G38&gt;1),"Review",IF(G38=0,"Open",IF(H38="","Review","Accepted—planned"))))</f>
        <v/>
      </c>
      <c r="J38" s="7">
        <f>IF(COUNTA(A38:D38)=0,"",IF(AND(ISTEXT(A38),A38&lt;&gt;"",ISNUMBER(C38),ISNUMBER(D38),AND(OR(Settings!$B$2="",ISNUMBER(Settings!$B$2)),ISNUMBER(Settings!$B$3),Settings!$B$4&lt;&gt;"",OR(Settings!$B$5="US DST observed",Settings!$B$5="No DST",Settings!$B$5="Manual review"))),IF(AND(ISTEXT(B38),B38&lt;&gt;"",COUNTIF($A$2:$A$101,A38)=1,ISERROR(SEARCH("~*",A38)),ISERROR(SEARCH("~?",A38)),ISERROR(SEARCH("~~",A38)),C38&gt;=1,D38&gt;C38,Settings!$B$3&gt;0,COUNTIFS('Callout Log'!$A$2:$A$101,A38,'Callout Log'!$K$2:$K$101,"&lt;&gt;OK")=0,NOT(OR(Settings!$B$5="Manual review",AND(Settings!$B$5="US DST observed",OR(AND(C38&lt;(DATE(YEAR(C38),3,8)+MOD(1-WEEKDAY(DATE(YEAR(C38),3,8)),7))+1,D38&gt;=(DATE(YEAR(C38),3,8)+MOD(1-WEEKDAY(DATE(YEAR(C38),3,8)),7))),AND(C38&lt;(DATE(YEAR(C38),11,1)+MOD(1-WEEKDAY(DATE(YEAR(C38),11,1)),7))+1,D38&gt;=(DATE(YEAR(C38),11,1)+MOD(1-WEEKDAY(DATE(YEAR(C38),11,1)),7))),AND(C38&lt;(DATE(YEAR(D38),3,8)+MOD(1-WEEKDAY(DATE(YEAR(D38),3,8)),7))+1,D38&gt;=(DATE(YEAR(D38),3,8)+MOD(1-WEEKDAY(DATE(YEAR(D38),3,8)),7))),AND(C38&lt;(DATE(YEAR(D38),11,1)+MOD(1-WEEKDAY(DATE(YEAR(D38),11,1)),7))+1,D38&gt;=(DATE(YEAR(D38),11,1)+MOD(1-WEEKDAY(DATE(YEAR(D38),11,1)),7)))))))),"OK","Review input"),"Review input"))</f>
        <v/>
      </c>
    </row>
    <row r="39" ht="34" customHeight="1">
      <c r="A39" s="3" t="n"/>
      <c r="B39" s="3" t="n"/>
      <c r="C39" s="22" t="n"/>
      <c r="D39" s="22" t="n"/>
      <c r="E39" s="10">
        <f>IF(OR(C39="",D39=""),"",IF(AND(ISNUMBER(C39),ISNUMBER(D39)),IF(D39&lt;=C39,"",(D39-C39)*24),""))</f>
        <v/>
      </c>
      <c r="F39" s="11">
        <f>IF(A39="","",COUNTIF('Callout Log'!$A$2:$A$101,A39))</f>
        <v/>
      </c>
      <c r="G39" s="11">
        <f>IF(A39="","",COUNTIFS('Callout Log'!$A$2:$A$101,A39,'Callout Log'!$F$2:$F$101,"Accepted"))</f>
        <v/>
      </c>
      <c r="H39" s="12">
        <f>IF(A39="","",IF(G39&lt;&gt;1,"",IFERROR(INDEX('Callout Log'!$C$2:$C$101,MATCH(A39,'Callout Log'!$I$2:$I$101,0)),"")))</f>
        <v/>
      </c>
      <c r="I39" s="12">
        <f>IF(A39="","",IF(OR(J39&lt;&gt;"OK",G39&gt;1),"Review",IF(G39=0,"Open",IF(H39="","Review","Accepted—planned"))))</f>
        <v/>
      </c>
      <c r="J39" s="12">
        <f>IF(COUNTA(A39:D39)=0,"",IF(AND(ISTEXT(A39),A39&lt;&gt;"",ISNUMBER(C39),ISNUMBER(D39),AND(OR(Settings!$B$2="",ISNUMBER(Settings!$B$2)),ISNUMBER(Settings!$B$3),Settings!$B$4&lt;&gt;"",OR(Settings!$B$5="US DST observed",Settings!$B$5="No DST",Settings!$B$5="Manual review"))),IF(AND(ISTEXT(B39),B39&lt;&gt;"",COUNTIF($A$2:$A$101,A39)=1,ISERROR(SEARCH("~*",A39)),ISERROR(SEARCH("~?",A39)),ISERROR(SEARCH("~~",A39)),C39&gt;=1,D39&gt;C39,Settings!$B$3&gt;0,COUNTIFS('Callout Log'!$A$2:$A$101,A39,'Callout Log'!$K$2:$K$101,"&lt;&gt;OK")=0,NOT(OR(Settings!$B$5="Manual review",AND(Settings!$B$5="US DST observed",OR(AND(C39&lt;(DATE(YEAR(C39),3,8)+MOD(1-WEEKDAY(DATE(YEAR(C39),3,8)),7))+1,D39&gt;=(DATE(YEAR(C39),3,8)+MOD(1-WEEKDAY(DATE(YEAR(C39),3,8)),7))),AND(C39&lt;(DATE(YEAR(C39),11,1)+MOD(1-WEEKDAY(DATE(YEAR(C39),11,1)),7))+1,D39&gt;=(DATE(YEAR(C39),11,1)+MOD(1-WEEKDAY(DATE(YEAR(C39),11,1)),7))),AND(C39&lt;(DATE(YEAR(D39),3,8)+MOD(1-WEEKDAY(DATE(YEAR(D39),3,8)),7))+1,D39&gt;=(DATE(YEAR(D39),3,8)+MOD(1-WEEKDAY(DATE(YEAR(D39),3,8)),7))),AND(C39&lt;(DATE(YEAR(D39),11,1)+MOD(1-WEEKDAY(DATE(YEAR(D39),11,1)),7))+1,D39&gt;=(DATE(YEAR(D39),11,1)+MOD(1-WEEKDAY(DATE(YEAR(D39),11,1)),7)))))))),"OK","Review input"),"Review input"))</f>
        <v/>
      </c>
    </row>
    <row r="40" ht="34" customHeight="1">
      <c r="A40" s="3" t="n"/>
      <c r="B40" s="3" t="n"/>
      <c r="C40" s="22" t="n"/>
      <c r="D40" s="22" t="n"/>
      <c r="E40" s="5">
        <f>IF(OR(C40="",D40=""),"",IF(AND(ISNUMBER(C40),ISNUMBER(D40)),IF(D40&lt;=C40,"",(D40-C40)*24),""))</f>
        <v/>
      </c>
      <c r="F40" s="6">
        <f>IF(A40="","",COUNTIF('Callout Log'!$A$2:$A$101,A40))</f>
        <v/>
      </c>
      <c r="G40" s="6">
        <f>IF(A40="","",COUNTIFS('Callout Log'!$A$2:$A$101,A40,'Callout Log'!$F$2:$F$101,"Accepted"))</f>
        <v/>
      </c>
      <c r="H40" s="7">
        <f>IF(A40="","",IF(G40&lt;&gt;1,"",IFERROR(INDEX('Callout Log'!$C$2:$C$101,MATCH(A40,'Callout Log'!$I$2:$I$101,0)),"")))</f>
        <v/>
      </c>
      <c r="I40" s="7">
        <f>IF(A40="","",IF(OR(J40&lt;&gt;"OK",G40&gt;1),"Review",IF(G40=0,"Open",IF(H40="","Review","Accepted—planned"))))</f>
        <v/>
      </c>
      <c r="J40" s="7">
        <f>IF(COUNTA(A40:D40)=0,"",IF(AND(ISTEXT(A40),A40&lt;&gt;"",ISNUMBER(C40),ISNUMBER(D40),AND(OR(Settings!$B$2="",ISNUMBER(Settings!$B$2)),ISNUMBER(Settings!$B$3),Settings!$B$4&lt;&gt;"",OR(Settings!$B$5="US DST observed",Settings!$B$5="No DST",Settings!$B$5="Manual review"))),IF(AND(ISTEXT(B40),B40&lt;&gt;"",COUNTIF($A$2:$A$101,A40)=1,ISERROR(SEARCH("~*",A40)),ISERROR(SEARCH("~?",A40)),ISERROR(SEARCH("~~",A40)),C40&gt;=1,D40&gt;C40,Settings!$B$3&gt;0,COUNTIFS('Callout Log'!$A$2:$A$101,A40,'Callout Log'!$K$2:$K$101,"&lt;&gt;OK")=0,NOT(OR(Settings!$B$5="Manual review",AND(Settings!$B$5="US DST observed",OR(AND(C40&lt;(DATE(YEAR(C40),3,8)+MOD(1-WEEKDAY(DATE(YEAR(C40),3,8)),7))+1,D40&gt;=(DATE(YEAR(C40),3,8)+MOD(1-WEEKDAY(DATE(YEAR(C40),3,8)),7))),AND(C40&lt;(DATE(YEAR(C40),11,1)+MOD(1-WEEKDAY(DATE(YEAR(C40),11,1)),7))+1,D40&gt;=(DATE(YEAR(C40),11,1)+MOD(1-WEEKDAY(DATE(YEAR(C40),11,1)),7))),AND(C40&lt;(DATE(YEAR(D40),3,8)+MOD(1-WEEKDAY(DATE(YEAR(D40),3,8)),7))+1,D40&gt;=(DATE(YEAR(D40),3,8)+MOD(1-WEEKDAY(DATE(YEAR(D40),3,8)),7))),AND(C40&lt;(DATE(YEAR(D40),11,1)+MOD(1-WEEKDAY(DATE(YEAR(D40),11,1)),7))+1,D40&gt;=(DATE(YEAR(D40),11,1)+MOD(1-WEEKDAY(DATE(YEAR(D40),11,1)),7)))))))),"OK","Review input"),"Review input"))</f>
        <v/>
      </c>
    </row>
    <row r="41" ht="34" customHeight="1">
      <c r="A41" s="3" t="n"/>
      <c r="B41" s="3" t="n"/>
      <c r="C41" s="22" t="n"/>
      <c r="D41" s="22" t="n"/>
      <c r="E41" s="10">
        <f>IF(OR(C41="",D41=""),"",IF(AND(ISNUMBER(C41),ISNUMBER(D41)),IF(D41&lt;=C41,"",(D41-C41)*24),""))</f>
        <v/>
      </c>
      <c r="F41" s="11">
        <f>IF(A41="","",COUNTIF('Callout Log'!$A$2:$A$101,A41))</f>
        <v/>
      </c>
      <c r="G41" s="11">
        <f>IF(A41="","",COUNTIFS('Callout Log'!$A$2:$A$101,A41,'Callout Log'!$F$2:$F$101,"Accepted"))</f>
        <v/>
      </c>
      <c r="H41" s="12">
        <f>IF(A41="","",IF(G41&lt;&gt;1,"",IFERROR(INDEX('Callout Log'!$C$2:$C$101,MATCH(A41,'Callout Log'!$I$2:$I$101,0)),"")))</f>
        <v/>
      </c>
      <c r="I41" s="12">
        <f>IF(A41="","",IF(OR(J41&lt;&gt;"OK",G41&gt;1),"Review",IF(G41=0,"Open",IF(H41="","Review","Accepted—planned"))))</f>
        <v/>
      </c>
      <c r="J41" s="12">
        <f>IF(COUNTA(A41:D41)=0,"",IF(AND(ISTEXT(A41),A41&lt;&gt;"",ISNUMBER(C41),ISNUMBER(D41),AND(OR(Settings!$B$2="",ISNUMBER(Settings!$B$2)),ISNUMBER(Settings!$B$3),Settings!$B$4&lt;&gt;"",OR(Settings!$B$5="US DST observed",Settings!$B$5="No DST",Settings!$B$5="Manual review"))),IF(AND(ISTEXT(B41),B41&lt;&gt;"",COUNTIF($A$2:$A$101,A41)=1,ISERROR(SEARCH("~*",A41)),ISERROR(SEARCH("~?",A41)),ISERROR(SEARCH("~~",A41)),C41&gt;=1,D41&gt;C41,Settings!$B$3&gt;0,COUNTIFS('Callout Log'!$A$2:$A$101,A41,'Callout Log'!$K$2:$K$101,"&lt;&gt;OK")=0,NOT(OR(Settings!$B$5="Manual review",AND(Settings!$B$5="US DST observed",OR(AND(C41&lt;(DATE(YEAR(C41),3,8)+MOD(1-WEEKDAY(DATE(YEAR(C41),3,8)),7))+1,D41&gt;=(DATE(YEAR(C41),3,8)+MOD(1-WEEKDAY(DATE(YEAR(C41),3,8)),7))),AND(C41&lt;(DATE(YEAR(C41),11,1)+MOD(1-WEEKDAY(DATE(YEAR(C41),11,1)),7))+1,D41&gt;=(DATE(YEAR(C41),11,1)+MOD(1-WEEKDAY(DATE(YEAR(C41),11,1)),7))),AND(C41&lt;(DATE(YEAR(D41),3,8)+MOD(1-WEEKDAY(DATE(YEAR(D41),3,8)),7))+1,D41&gt;=(DATE(YEAR(D41),3,8)+MOD(1-WEEKDAY(DATE(YEAR(D41),3,8)),7))),AND(C41&lt;(DATE(YEAR(D41),11,1)+MOD(1-WEEKDAY(DATE(YEAR(D41),11,1)),7))+1,D41&gt;=(DATE(YEAR(D41),11,1)+MOD(1-WEEKDAY(DATE(YEAR(D41),11,1)),7)))))))),"OK","Review input"),"Review input"))</f>
        <v/>
      </c>
    </row>
    <row r="42" ht="34" customHeight="1">
      <c r="A42" s="3" t="n"/>
      <c r="B42" s="3" t="n"/>
      <c r="C42" s="22" t="n"/>
      <c r="D42" s="22" t="n"/>
      <c r="E42" s="5">
        <f>IF(OR(C42="",D42=""),"",IF(AND(ISNUMBER(C42),ISNUMBER(D42)),IF(D42&lt;=C42,"",(D42-C42)*24),""))</f>
        <v/>
      </c>
      <c r="F42" s="6">
        <f>IF(A42="","",COUNTIF('Callout Log'!$A$2:$A$101,A42))</f>
        <v/>
      </c>
      <c r="G42" s="6">
        <f>IF(A42="","",COUNTIFS('Callout Log'!$A$2:$A$101,A42,'Callout Log'!$F$2:$F$101,"Accepted"))</f>
        <v/>
      </c>
      <c r="H42" s="7">
        <f>IF(A42="","",IF(G42&lt;&gt;1,"",IFERROR(INDEX('Callout Log'!$C$2:$C$101,MATCH(A42,'Callout Log'!$I$2:$I$101,0)),"")))</f>
        <v/>
      </c>
      <c r="I42" s="7">
        <f>IF(A42="","",IF(OR(J42&lt;&gt;"OK",G42&gt;1),"Review",IF(G42=0,"Open",IF(H42="","Review","Accepted—planned"))))</f>
        <v/>
      </c>
      <c r="J42" s="7">
        <f>IF(COUNTA(A42:D42)=0,"",IF(AND(ISTEXT(A42),A42&lt;&gt;"",ISNUMBER(C42),ISNUMBER(D42),AND(OR(Settings!$B$2="",ISNUMBER(Settings!$B$2)),ISNUMBER(Settings!$B$3),Settings!$B$4&lt;&gt;"",OR(Settings!$B$5="US DST observed",Settings!$B$5="No DST",Settings!$B$5="Manual review"))),IF(AND(ISTEXT(B42),B42&lt;&gt;"",COUNTIF($A$2:$A$101,A42)=1,ISERROR(SEARCH("~*",A42)),ISERROR(SEARCH("~?",A42)),ISERROR(SEARCH("~~",A42)),C42&gt;=1,D42&gt;C42,Settings!$B$3&gt;0,COUNTIFS('Callout Log'!$A$2:$A$101,A42,'Callout Log'!$K$2:$K$101,"&lt;&gt;OK")=0,NOT(OR(Settings!$B$5="Manual review",AND(Settings!$B$5="US DST observed",OR(AND(C42&lt;(DATE(YEAR(C42),3,8)+MOD(1-WEEKDAY(DATE(YEAR(C42),3,8)),7))+1,D42&gt;=(DATE(YEAR(C42),3,8)+MOD(1-WEEKDAY(DATE(YEAR(C42),3,8)),7))),AND(C42&lt;(DATE(YEAR(C42),11,1)+MOD(1-WEEKDAY(DATE(YEAR(C42),11,1)),7))+1,D42&gt;=(DATE(YEAR(C42),11,1)+MOD(1-WEEKDAY(DATE(YEAR(C42),11,1)),7))),AND(C42&lt;(DATE(YEAR(D42),3,8)+MOD(1-WEEKDAY(DATE(YEAR(D42),3,8)),7))+1,D42&gt;=(DATE(YEAR(D42),3,8)+MOD(1-WEEKDAY(DATE(YEAR(D42),3,8)),7))),AND(C42&lt;(DATE(YEAR(D42),11,1)+MOD(1-WEEKDAY(DATE(YEAR(D42),11,1)),7))+1,D42&gt;=(DATE(YEAR(D42),11,1)+MOD(1-WEEKDAY(DATE(YEAR(D42),11,1)),7)))))))),"OK","Review input"),"Review input"))</f>
        <v/>
      </c>
    </row>
    <row r="43" ht="34" customHeight="1">
      <c r="A43" s="3" t="n"/>
      <c r="B43" s="3" t="n"/>
      <c r="C43" s="22" t="n"/>
      <c r="D43" s="22" t="n"/>
      <c r="E43" s="10">
        <f>IF(OR(C43="",D43=""),"",IF(AND(ISNUMBER(C43),ISNUMBER(D43)),IF(D43&lt;=C43,"",(D43-C43)*24),""))</f>
        <v/>
      </c>
      <c r="F43" s="11">
        <f>IF(A43="","",COUNTIF('Callout Log'!$A$2:$A$101,A43))</f>
        <v/>
      </c>
      <c r="G43" s="11">
        <f>IF(A43="","",COUNTIFS('Callout Log'!$A$2:$A$101,A43,'Callout Log'!$F$2:$F$101,"Accepted"))</f>
        <v/>
      </c>
      <c r="H43" s="12">
        <f>IF(A43="","",IF(G43&lt;&gt;1,"",IFERROR(INDEX('Callout Log'!$C$2:$C$101,MATCH(A43,'Callout Log'!$I$2:$I$101,0)),"")))</f>
        <v/>
      </c>
      <c r="I43" s="12">
        <f>IF(A43="","",IF(OR(J43&lt;&gt;"OK",G43&gt;1),"Review",IF(G43=0,"Open",IF(H43="","Review","Accepted—planned"))))</f>
        <v/>
      </c>
      <c r="J43" s="12">
        <f>IF(COUNTA(A43:D43)=0,"",IF(AND(ISTEXT(A43),A43&lt;&gt;"",ISNUMBER(C43),ISNUMBER(D43),AND(OR(Settings!$B$2="",ISNUMBER(Settings!$B$2)),ISNUMBER(Settings!$B$3),Settings!$B$4&lt;&gt;"",OR(Settings!$B$5="US DST observed",Settings!$B$5="No DST",Settings!$B$5="Manual review"))),IF(AND(ISTEXT(B43),B43&lt;&gt;"",COUNTIF($A$2:$A$101,A43)=1,ISERROR(SEARCH("~*",A43)),ISERROR(SEARCH("~?",A43)),ISERROR(SEARCH("~~",A43)),C43&gt;=1,D43&gt;C43,Settings!$B$3&gt;0,COUNTIFS('Callout Log'!$A$2:$A$101,A43,'Callout Log'!$K$2:$K$101,"&lt;&gt;OK")=0,NOT(OR(Settings!$B$5="Manual review",AND(Settings!$B$5="US DST observed",OR(AND(C43&lt;(DATE(YEAR(C43),3,8)+MOD(1-WEEKDAY(DATE(YEAR(C43),3,8)),7))+1,D43&gt;=(DATE(YEAR(C43),3,8)+MOD(1-WEEKDAY(DATE(YEAR(C43),3,8)),7))),AND(C43&lt;(DATE(YEAR(C43),11,1)+MOD(1-WEEKDAY(DATE(YEAR(C43),11,1)),7))+1,D43&gt;=(DATE(YEAR(C43),11,1)+MOD(1-WEEKDAY(DATE(YEAR(C43),11,1)),7))),AND(C43&lt;(DATE(YEAR(D43),3,8)+MOD(1-WEEKDAY(DATE(YEAR(D43),3,8)),7))+1,D43&gt;=(DATE(YEAR(D43),3,8)+MOD(1-WEEKDAY(DATE(YEAR(D43),3,8)),7))),AND(C43&lt;(DATE(YEAR(D43),11,1)+MOD(1-WEEKDAY(DATE(YEAR(D43),11,1)),7))+1,D43&gt;=(DATE(YEAR(D43),11,1)+MOD(1-WEEKDAY(DATE(YEAR(D43),11,1)),7)))))))),"OK","Review input"),"Review input"))</f>
        <v/>
      </c>
    </row>
    <row r="44" ht="34" customHeight="1">
      <c r="A44" s="3" t="n"/>
      <c r="B44" s="3" t="n"/>
      <c r="C44" s="22" t="n"/>
      <c r="D44" s="22" t="n"/>
      <c r="E44" s="5">
        <f>IF(OR(C44="",D44=""),"",IF(AND(ISNUMBER(C44),ISNUMBER(D44)),IF(D44&lt;=C44,"",(D44-C44)*24),""))</f>
        <v/>
      </c>
      <c r="F44" s="6">
        <f>IF(A44="","",COUNTIF('Callout Log'!$A$2:$A$101,A44))</f>
        <v/>
      </c>
      <c r="G44" s="6">
        <f>IF(A44="","",COUNTIFS('Callout Log'!$A$2:$A$101,A44,'Callout Log'!$F$2:$F$101,"Accepted"))</f>
        <v/>
      </c>
      <c r="H44" s="7">
        <f>IF(A44="","",IF(G44&lt;&gt;1,"",IFERROR(INDEX('Callout Log'!$C$2:$C$101,MATCH(A44,'Callout Log'!$I$2:$I$101,0)),"")))</f>
        <v/>
      </c>
      <c r="I44" s="7">
        <f>IF(A44="","",IF(OR(J44&lt;&gt;"OK",G44&gt;1),"Review",IF(G44=0,"Open",IF(H44="","Review","Accepted—planned"))))</f>
        <v/>
      </c>
      <c r="J44" s="7">
        <f>IF(COUNTA(A44:D44)=0,"",IF(AND(ISTEXT(A44),A44&lt;&gt;"",ISNUMBER(C44),ISNUMBER(D44),AND(OR(Settings!$B$2="",ISNUMBER(Settings!$B$2)),ISNUMBER(Settings!$B$3),Settings!$B$4&lt;&gt;"",OR(Settings!$B$5="US DST observed",Settings!$B$5="No DST",Settings!$B$5="Manual review"))),IF(AND(ISTEXT(B44),B44&lt;&gt;"",COUNTIF($A$2:$A$101,A44)=1,ISERROR(SEARCH("~*",A44)),ISERROR(SEARCH("~?",A44)),ISERROR(SEARCH("~~",A44)),C44&gt;=1,D44&gt;C44,Settings!$B$3&gt;0,COUNTIFS('Callout Log'!$A$2:$A$101,A44,'Callout Log'!$K$2:$K$101,"&lt;&gt;OK")=0,NOT(OR(Settings!$B$5="Manual review",AND(Settings!$B$5="US DST observed",OR(AND(C44&lt;(DATE(YEAR(C44),3,8)+MOD(1-WEEKDAY(DATE(YEAR(C44),3,8)),7))+1,D44&gt;=(DATE(YEAR(C44),3,8)+MOD(1-WEEKDAY(DATE(YEAR(C44),3,8)),7))),AND(C44&lt;(DATE(YEAR(C44),11,1)+MOD(1-WEEKDAY(DATE(YEAR(C44),11,1)),7))+1,D44&gt;=(DATE(YEAR(C44),11,1)+MOD(1-WEEKDAY(DATE(YEAR(C44),11,1)),7))),AND(C44&lt;(DATE(YEAR(D44),3,8)+MOD(1-WEEKDAY(DATE(YEAR(D44),3,8)),7))+1,D44&gt;=(DATE(YEAR(D44),3,8)+MOD(1-WEEKDAY(DATE(YEAR(D44),3,8)),7))),AND(C44&lt;(DATE(YEAR(D44),11,1)+MOD(1-WEEKDAY(DATE(YEAR(D44),11,1)),7))+1,D44&gt;=(DATE(YEAR(D44),11,1)+MOD(1-WEEKDAY(DATE(YEAR(D44),11,1)),7)))))))),"OK","Review input"),"Review input"))</f>
        <v/>
      </c>
    </row>
    <row r="45" ht="34" customHeight="1">
      <c r="A45" s="3" t="n"/>
      <c r="B45" s="3" t="n"/>
      <c r="C45" s="22" t="n"/>
      <c r="D45" s="22" t="n"/>
      <c r="E45" s="10">
        <f>IF(OR(C45="",D45=""),"",IF(AND(ISNUMBER(C45),ISNUMBER(D45)),IF(D45&lt;=C45,"",(D45-C45)*24),""))</f>
        <v/>
      </c>
      <c r="F45" s="11">
        <f>IF(A45="","",COUNTIF('Callout Log'!$A$2:$A$101,A45))</f>
        <v/>
      </c>
      <c r="G45" s="11">
        <f>IF(A45="","",COUNTIFS('Callout Log'!$A$2:$A$101,A45,'Callout Log'!$F$2:$F$101,"Accepted"))</f>
        <v/>
      </c>
      <c r="H45" s="12">
        <f>IF(A45="","",IF(G45&lt;&gt;1,"",IFERROR(INDEX('Callout Log'!$C$2:$C$101,MATCH(A45,'Callout Log'!$I$2:$I$101,0)),"")))</f>
        <v/>
      </c>
      <c r="I45" s="12">
        <f>IF(A45="","",IF(OR(J45&lt;&gt;"OK",G45&gt;1),"Review",IF(G45=0,"Open",IF(H45="","Review","Accepted—planned"))))</f>
        <v/>
      </c>
      <c r="J45" s="12">
        <f>IF(COUNTA(A45:D45)=0,"",IF(AND(ISTEXT(A45),A45&lt;&gt;"",ISNUMBER(C45),ISNUMBER(D45),AND(OR(Settings!$B$2="",ISNUMBER(Settings!$B$2)),ISNUMBER(Settings!$B$3),Settings!$B$4&lt;&gt;"",OR(Settings!$B$5="US DST observed",Settings!$B$5="No DST",Settings!$B$5="Manual review"))),IF(AND(ISTEXT(B45),B45&lt;&gt;"",COUNTIF($A$2:$A$101,A45)=1,ISERROR(SEARCH("~*",A45)),ISERROR(SEARCH("~?",A45)),ISERROR(SEARCH("~~",A45)),C45&gt;=1,D45&gt;C45,Settings!$B$3&gt;0,COUNTIFS('Callout Log'!$A$2:$A$101,A45,'Callout Log'!$K$2:$K$101,"&lt;&gt;OK")=0,NOT(OR(Settings!$B$5="Manual review",AND(Settings!$B$5="US DST observed",OR(AND(C45&lt;(DATE(YEAR(C45),3,8)+MOD(1-WEEKDAY(DATE(YEAR(C45),3,8)),7))+1,D45&gt;=(DATE(YEAR(C45),3,8)+MOD(1-WEEKDAY(DATE(YEAR(C45),3,8)),7))),AND(C45&lt;(DATE(YEAR(C45),11,1)+MOD(1-WEEKDAY(DATE(YEAR(C45),11,1)),7))+1,D45&gt;=(DATE(YEAR(C45),11,1)+MOD(1-WEEKDAY(DATE(YEAR(C45),11,1)),7))),AND(C45&lt;(DATE(YEAR(D45),3,8)+MOD(1-WEEKDAY(DATE(YEAR(D45),3,8)),7))+1,D45&gt;=(DATE(YEAR(D45),3,8)+MOD(1-WEEKDAY(DATE(YEAR(D45),3,8)),7))),AND(C45&lt;(DATE(YEAR(D45),11,1)+MOD(1-WEEKDAY(DATE(YEAR(D45),11,1)),7))+1,D45&gt;=(DATE(YEAR(D45),11,1)+MOD(1-WEEKDAY(DATE(YEAR(D45),11,1)),7)))))))),"OK","Review input"),"Review input"))</f>
        <v/>
      </c>
    </row>
    <row r="46" ht="34" customHeight="1">
      <c r="A46" s="3" t="n"/>
      <c r="B46" s="3" t="n"/>
      <c r="C46" s="22" t="n"/>
      <c r="D46" s="22" t="n"/>
      <c r="E46" s="5">
        <f>IF(OR(C46="",D46=""),"",IF(AND(ISNUMBER(C46),ISNUMBER(D46)),IF(D46&lt;=C46,"",(D46-C46)*24),""))</f>
        <v/>
      </c>
      <c r="F46" s="6">
        <f>IF(A46="","",COUNTIF('Callout Log'!$A$2:$A$101,A46))</f>
        <v/>
      </c>
      <c r="G46" s="6">
        <f>IF(A46="","",COUNTIFS('Callout Log'!$A$2:$A$101,A46,'Callout Log'!$F$2:$F$101,"Accepted"))</f>
        <v/>
      </c>
      <c r="H46" s="7">
        <f>IF(A46="","",IF(G46&lt;&gt;1,"",IFERROR(INDEX('Callout Log'!$C$2:$C$101,MATCH(A46,'Callout Log'!$I$2:$I$101,0)),"")))</f>
        <v/>
      </c>
      <c r="I46" s="7">
        <f>IF(A46="","",IF(OR(J46&lt;&gt;"OK",G46&gt;1),"Review",IF(G46=0,"Open",IF(H46="","Review","Accepted—planned"))))</f>
        <v/>
      </c>
      <c r="J46" s="7">
        <f>IF(COUNTA(A46:D46)=0,"",IF(AND(ISTEXT(A46),A46&lt;&gt;"",ISNUMBER(C46),ISNUMBER(D46),AND(OR(Settings!$B$2="",ISNUMBER(Settings!$B$2)),ISNUMBER(Settings!$B$3),Settings!$B$4&lt;&gt;"",OR(Settings!$B$5="US DST observed",Settings!$B$5="No DST",Settings!$B$5="Manual review"))),IF(AND(ISTEXT(B46),B46&lt;&gt;"",COUNTIF($A$2:$A$101,A46)=1,ISERROR(SEARCH("~*",A46)),ISERROR(SEARCH("~?",A46)),ISERROR(SEARCH("~~",A46)),C46&gt;=1,D46&gt;C46,Settings!$B$3&gt;0,COUNTIFS('Callout Log'!$A$2:$A$101,A46,'Callout Log'!$K$2:$K$101,"&lt;&gt;OK")=0,NOT(OR(Settings!$B$5="Manual review",AND(Settings!$B$5="US DST observed",OR(AND(C46&lt;(DATE(YEAR(C46),3,8)+MOD(1-WEEKDAY(DATE(YEAR(C46),3,8)),7))+1,D46&gt;=(DATE(YEAR(C46),3,8)+MOD(1-WEEKDAY(DATE(YEAR(C46),3,8)),7))),AND(C46&lt;(DATE(YEAR(C46),11,1)+MOD(1-WEEKDAY(DATE(YEAR(C46),11,1)),7))+1,D46&gt;=(DATE(YEAR(C46),11,1)+MOD(1-WEEKDAY(DATE(YEAR(C46),11,1)),7))),AND(C46&lt;(DATE(YEAR(D46),3,8)+MOD(1-WEEKDAY(DATE(YEAR(D46),3,8)),7))+1,D46&gt;=(DATE(YEAR(D46),3,8)+MOD(1-WEEKDAY(DATE(YEAR(D46),3,8)),7))),AND(C46&lt;(DATE(YEAR(D46),11,1)+MOD(1-WEEKDAY(DATE(YEAR(D46),11,1)),7))+1,D46&gt;=(DATE(YEAR(D46),11,1)+MOD(1-WEEKDAY(DATE(YEAR(D46),11,1)),7)))))))),"OK","Review input"),"Review input"))</f>
        <v/>
      </c>
    </row>
    <row r="47" ht="34" customHeight="1">
      <c r="A47" s="3" t="n"/>
      <c r="B47" s="3" t="n"/>
      <c r="C47" s="22" t="n"/>
      <c r="D47" s="22" t="n"/>
      <c r="E47" s="10">
        <f>IF(OR(C47="",D47=""),"",IF(AND(ISNUMBER(C47),ISNUMBER(D47)),IF(D47&lt;=C47,"",(D47-C47)*24),""))</f>
        <v/>
      </c>
      <c r="F47" s="11">
        <f>IF(A47="","",COUNTIF('Callout Log'!$A$2:$A$101,A47))</f>
        <v/>
      </c>
      <c r="G47" s="11">
        <f>IF(A47="","",COUNTIFS('Callout Log'!$A$2:$A$101,A47,'Callout Log'!$F$2:$F$101,"Accepted"))</f>
        <v/>
      </c>
      <c r="H47" s="12">
        <f>IF(A47="","",IF(G47&lt;&gt;1,"",IFERROR(INDEX('Callout Log'!$C$2:$C$101,MATCH(A47,'Callout Log'!$I$2:$I$101,0)),"")))</f>
        <v/>
      </c>
      <c r="I47" s="12">
        <f>IF(A47="","",IF(OR(J47&lt;&gt;"OK",G47&gt;1),"Review",IF(G47=0,"Open",IF(H47="","Review","Accepted—planned"))))</f>
        <v/>
      </c>
      <c r="J47" s="12">
        <f>IF(COUNTA(A47:D47)=0,"",IF(AND(ISTEXT(A47),A47&lt;&gt;"",ISNUMBER(C47),ISNUMBER(D47),AND(OR(Settings!$B$2="",ISNUMBER(Settings!$B$2)),ISNUMBER(Settings!$B$3),Settings!$B$4&lt;&gt;"",OR(Settings!$B$5="US DST observed",Settings!$B$5="No DST",Settings!$B$5="Manual review"))),IF(AND(ISTEXT(B47),B47&lt;&gt;"",COUNTIF($A$2:$A$101,A47)=1,ISERROR(SEARCH("~*",A47)),ISERROR(SEARCH("~?",A47)),ISERROR(SEARCH("~~",A47)),C47&gt;=1,D47&gt;C47,Settings!$B$3&gt;0,COUNTIFS('Callout Log'!$A$2:$A$101,A47,'Callout Log'!$K$2:$K$101,"&lt;&gt;OK")=0,NOT(OR(Settings!$B$5="Manual review",AND(Settings!$B$5="US DST observed",OR(AND(C47&lt;(DATE(YEAR(C47),3,8)+MOD(1-WEEKDAY(DATE(YEAR(C47),3,8)),7))+1,D47&gt;=(DATE(YEAR(C47),3,8)+MOD(1-WEEKDAY(DATE(YEAR(C47),3,8)),7))),AND(C47&lt;(DATE(YEAR(C47),11,1)+MOD(1-WEEKDAY(DATE(YEAR(C47),11,1)),7))+1,D47&gt;=(DATE(YEAR(C47),11,1)+MOD(1-WEEKDAY(DATE(YEAR(C47),11,1)),7))),AND(C47&lt;(DATE(YEAR(D47),3,8)+MOD(1-WEEKDAY(DATE(YEAR(D47),3,8)),7))+1,D47&gt;=(DATE(YEAR(D47),3,8)+MOD(1-WEEKDAY(DATE(YEAR(D47),3,8)),7))),AND(C47&lt;(DATE(YEAR(D47),11,1)+MOD(1-WEEKDAY(DATE(YEAR(D47),11,1)),7))+1,D47&gt;=(DATE(YEAR(D47),11,1)+MOD(1-WEEKDAY(DATE(YEAR(D47),11,1)),7)))))))),"OK","Review input"),"Review input"))</f>
        <v/>
      </c>
    </row>
    <row r="48" ht="34" customHeight="1">
      <c r="A48" s="3" t="n"/>
      <c r="B48" s="3" t="n"/>
      <c r="C48" s="22" t="n"/>
      <c r="D48" s="22" t="n"/>
      <c r="E48" s="5">
        <f>IF(OR(C48="",D48=""),"",IF(AND(ISNUMBER(C48),ISNUMBER(D48)),IF(D48&lt;=C48,"",(D48-C48)*24),""))</f>
        <v/>
      </c>
      <c r="F48" s="6">
        <f>IF(A48="","",COUNTIF('Callout Log'!$A$2:$A$101,A48))</f>
        <v/>
      </c>
      <c r="G48" s="6">
        <f>IF(A48="","",COUNTIFS('Callout Log'!$A$2:$A$101,A48,'Callout Log'!$F$2:$F$101,"Accepted"))</f>
        <v/>
      </c>
      <c r="H48" s="7">
        <f>IF(A48="","",IF(G48&lt;&gt;1,"",IFERROR(INDEX('Callout Log'!$C$2:$C$101,MATCH(A48,'Callout Log'!$I$2:$I$101,0)),"")))</f>
        <v/>
      </c>
      <c r="I48" s="7">
        <f>IF(A48="","",IF(OR(J48&lt;&gt;"OK",G48&gt;1),"Review",IF(G48=0,"Open",IF(H48="","Review","Accepted—planned"))))</f>
        <v/>
      </c>
      <c r="J48" s="7">
        <f>IF(COUNTA(A48:D48)=0,"",IF(AND(ISTEXT(A48),A48&lt;&gt;"",ISNUMBER(C48),ISNUMBER(D48),AND(OR(Settings!$B$2="",ISNUMBER(Settings!$B$2)),ISNUMBER(Settings!$B$3),Settings!$B$4&lt;&gt;"",OR(Settings!$B$5="US DST observed",Settings!$B$5="No DST",Settings!$B$5="Manual review"))),IF(AND(ISTEXT(B48),B48&lt;&gt;"",COUNTIF($A$2:$A$101,A48)=1,ISERROR(SEARCH("~*",A48)),ISERROR(SEARCH("~?",A48)),ISERROR(SEARCH("~~",A48)),C48&gt;=1,D48&gt;C48,Settings!$B$3&gt;0,COUNTIFS('Callout Log'!$A$2:$A$101,A48,'Callout Log'!$K$2:$K$101,"&lt;&gt;OK")=0,NOT(OR(Settings!$B$5="Manual review",AND(Settings!$B$5="US DST observed",OR(AND(C48&lt;(DATE(YEAR(C48),3,8)+MOD(1-WEEKDAY(DATE(YEAR(C48),3,8)),7))+1,D48&gt;=(DATE(YEAR(C48),3,8)+MOD(1-WEEKDAY(DATE(YEAR(C48),3,8)),7))),AND(C48&lt;(DATE(YEAR(C48),11,1)+MOD(1-WEEKDAY(DATE(YEAR(C48),11,1)),7))+1,D48&gt;=(DATE(YEAR(C48),11,1)+MOD(1-WEEKDAY(DATE(YEAR(C48),11,1)),7))),AND(C48&lt;(DATE(YEAR(D48),3,8)+MOD(1-WEEKDAY(DATE(YEAR(D48),3,8)),7))+1,D48&gt;=(DATE(YEAR(D48),3,8)+MOD(1-WEEKDAY(DATE(YEAR(D48),3,8)),7))),AND(C48&lt;(DATE(YEAR(D48),11,1)+MOD(1-WEEKDAY(DATE(YEAR(D48),11,1)),7))+1,D48&gt;=(DATE(YEAR(D48),11,1)+MOD(1-WEEKDAY(DATE(YEAR(D48),11,1)),7)))))))),"OK","Review input"),"Review input"))</f>
        <v/>
      </c>
    </row>
    <row r="49" ht="34" customHeight="1">
      <c r="A49" s="3" t="n"/>
      <c r="B49" s="3" t="n"/>
      <c r="C49" s="22" t="n"/>
      <c r="D49" s="22" t="n"/>
      <c r="E49" s="10">
        <f>IF(OR(C49="",D49=""),"",IF(AND(ISNUMBER(C49),ISNUMBER(D49)),IF(D49&lt;=C49,"",(D49-C49)*24),""))</f>
        <v/>
      </c>
      <c r="F49" s="11">
        <f>IF(A49="","",COUNTIF('Callout Log'!$A$2:$A$101,A49))</f>
        <v/>
      </c>
      <c r="G49" s="11">
        <f>IF(A49="","",COUNTIFS('Callout Log'!$A$2:$A$101,A49,'Callout Log'!$F$2:$F$101,"Accepted"))</f>
        <v/>
      </c>
      <c r="H49" s="12">
        <f>IF(A49="","",IF(G49&lt;&gt;1,"",IFERROR(INDEX('Callout Log'!$C$2:$C$101,MATCH(A49,'Callout Log'!$I$2:$I$101,0)),"")))</f>
        <v/>
      </c>
      <c r="I49" s="12">
        <f>IF(A49="","",IF(OR(J49&lt;&gt;"OK",G49&gt;1),"Review",IF(G49=0,"Open",IF(H49="","Review","Accepted—planned"))))</f>
        <v/>
      </c>
      <c r="J49" s="12">
        <f>IF(COUNTA(A49:D49)=0,"",IF(AND(ISTEXT(A49),A49&lt;&gt;"",ISNUMBER(C49),ISNUMBER(D49),AND(OR(Settings!$B$2="",ISNUMBER(Settings!$B$2)),ISNUMBER(Settings!$B$3),Settings!$B$4&lt;&gt;"",OR(Settings!$B$5="US DST observed",Settings!$B$5="No DST",Settings!$B$5="Manual review"))),IF(AND(ISTEXT(B49),B49&lt;&gt;"",COUNTIF($A$2:$A$101,A49)=1,ISERROR(SEARCH("~*",A49)),ISERROR(SEARCH("~?",A49)),ISERROR(SEARCH("~~",A49)),C49&gt;=1,D49&gt;C49,Settings!$B$3&gt;0,COUNTIFS('Callout Log'!$A$2:$A$101,A49,'Callout Log'!$K$2:$K$101,"&lt;&gt;OK")=0,NOT(OR(Settings!$B$5="Manual review",AND(Settings!$B$5="US DST observed",OR(AND(C49&lt;(DATE(YEAR(C49),3,8)+MOD(1-WEEKDAY(DATE(YEAR(C49),3,8)),7))+1,D49&gt;=(DATE(YEAR(C49),3,8)+MOD(1-WEEKDAY(DATE(YEAR(C49),3,8)),7))),AND(C49&lt;(DATE(YEAR(C49),11,1)+MOD(1-WEEKDAY(DATE(YEAR(C49),11,1)),7))+1,D49&gt;=(DATE(YEAR(C49),11,1)+MOD(1-WEEKDAY(DATE(YEAR(C49),11,1)),7))),AND(C49&lt;(DATE(YEAR(D49),3,8)+MOD(1-WEEKDAY(DATE(YEAR(D49),3,8)),7))+1,D49&gt;=(DATE(YEAR(D49),3,8)+MOD(1-WEEKDAY(DATE(YEAR(D49),3,8)),7))),AND(C49&lt;(DATE(YEAR(D49),11,1)+MOD(1-WEEKDAY(DATE(YEAR(D49),11,1)),7))+1,D49&gt;=(DATE(YEAR(D49),11,1)+MOD(1-WEEKDAY(DATE(YEAR(D49),11,1)),7)))))))),"OK","Review input"),"Review input"))</f>
        <v/>
      </c>
    </row>
    <row r="50" ht="34" customHeight="1">
      <c r="A50" s="3" t="n"/>
      <c r="B50" s="3" t="n"/>
      <c r="C50" s="22" t="n"/>
      <c r="D50" s="22" t="n"/>
      <c r="E50" s="5">
        <f>IF(OR(C50="",D50=""),"",IF(AND(ISNUMBER(C50),ISNUMBER(D50)),IF(D50&lt;=C50,"",(D50-C50)*24),""))</f>
        <v/>
      </c>
      <c r="F50" s="6">
        <f>IF(A50="","",COUNTIF('Callout Log'!$A$2:$A$101,A50))</f>
        <v/>
      </c>
      <c r="G50" s="6">
        <f>IF(A50="","",COUNTIFS('Callout Log'!$A$2:$A$101,A50,'Callout Log'!$F$2:$F$101,"Accepted"))</f>
        <v/>
      </c>
      <c r="H50" s="7">
        <f>IF(A50="","",IF(G50&lt;&gt;1,"",IFERROR(INDEX('Callout Log'!$C$2:$C$101,MATCH(A50,'Callout Log'!$I$2:$I$101,0)),"")))</f>
        <v/>
      </c>
      <c r="I50" s="7">
        <f>IF(A50="","",IF(OR(J50&lt;&gt;"OK",G50&gt;1),"Review",IF(G50=0,"Open",IF(H50="","Review","Accepted—planned"))))</f>
        <v/>
      </c>
      <c r="J50" s="7">
        <f>IF(COUNTA(A50:D50)=0,"",IF(AND(ISTEXT(A50),A50&lt;&gt;"",ISNUMBER(C50),ISNUMBER(D50),AND(OR(Settings!$B$2="",ISNUMBER(Settings!$B$2)),ISNUMBER(Settings!$B$3),Settings!$B$4&lt;&gt;"",OR(Settings!$B$5="US DST observed",Settings!$B$5="No DST",Settings!$B$5="Manual review"))),IF(AND(ISTEXT(B50),B50&lt;&gt;"",COUNTIF($A$2:$A$101,A50)=1,ISERROR(SEARCH("~*",A50)),ISERROR(SEARCH("~?",A50)),ISERROR(SEARCH("~~",A50)),C50&gt;=1,D50&gt;C50,Settings!$B$3&gt;0,COUNTIFS('Callout Log'!$A$2:$A$101,A50,'Callout Log'!$K$2:$K$101,"&lt;&gt;OK")=0,NOT(OR(Settings!$B$5="Manual review",AND(Settings!$B$5="US DST observed",OR(AND(C50&lt;(DATE(YEAR(C50),3,8)+MOD(1-WEEKDAY(DATE(YEAR(C50),3,8)),7))+1,D50&gt;=(DATE(YEAR(C50),3,8)+MOD(1-WEEKDAY(DATE(YEAR(C50),3,8)),7))),AND(C50&lt;(DATE(YEAR(C50),11,1)+MOD(1-WEEKDAY(DATE(YEAR(C50),11,1)),7))+1,D50&gt;=(DATE(YEAR(C50),11,1)+MOD(1-WEEKDAY(DATE(YEAR(C50),11,1)),7))),AND(C50&lt;(DATE(YEAR(D50),3,8)+MOD(1-WEEKDAY(DATE(YEAR(D50),3,8)),7))+1,D50&gt;=(DATE(YEAR(D50),3,8)+MOD(1-WEEKDAY(DATE(YEAR(D50),3,8)),7))),AND(C50&lt;(DATE(YEAR(D50),11,1)+MOD(1-WEEKDAY(DATE(YEAR(D50),11,1)),7))+1,D50&gt;=(DATE(YEAR(D50),11,1)+MOD(1-WEEKDAY(DATE(YEAR(D50),11,1)),7)))))))),"OK","Review input"),"Review input"))</f>
        <v/>
      </c>
    </row>
    <row r="51" ht="34" customHeight="1">
      <c r="A51" s="3" t="n"/>
      <c r="B51" s="3" t="n"/>
      <c r="C51" s="22" t="n"/>
      <c r="D51" s="22" t="n"/>
      <c r="E51" s="10">
        <f>IF(OR(C51="",D51=""),"",IF(AND(ISNUMBER(C51),ISNUMBER(D51)),IF(D51&lt;=C51,"",(D51-C51)*24),""))</f>
        <v/>
      </c>
      <c r="F51" s="11">
        <f>IF(A51="","",COUNTIF('Callout Log'!$A$2:$A$101,A51))</f>
        <v/>
      </c>
      <c r="G51" s="11">
        <f>IF(A51="","",COUNTIFS('Callout Log'!$A$2:$A$101,A51,'Callout Log'!$F$2:$F$101,"Accepted"))</f>
        <v/>
      </c>
      <c r="H51" s="12">
        <f>IF(A51="","",IF(G51&lt;&gt;1,"",IFERROR(INDEX('Callout Log'!$C$2:$C$101,MATCH(A51,'Callout Log'!$I$2:$I$101,0)),"")))</f>
        <v/>
      </c>
      <c r="I51" s="12">
        <f>IF(A51="","",IF(OR(J51&lt;&gt;"OK",G51&gt;1),"Review",IF(G51=0,"Open",IF(H51="","Review","Accepted—planned"))))</f>
        <v/>
      </c>
      <c r="J51" s="12">
        <f>IF(COUNTA(A51:D51)=0,"",IF(AND(ISTEXT(A51),A51&lt;&gt;"",ISNUMBER(C51),ISNUMBER(D51),AND(OR(Settings!$B$2="",ISNUMBER(Settings!$B$2)),ISNUMBER(Settings!$B$3),Settings!$B$4&lt;&gt;"",OR(Settings!$B$5="US DST observed",Settings!$B$5="No DST",Settings!$B$5="Manual review"))),IF(AND(ISTEXT(B51),B51&lt;&gt;"",COUNTIF($A$2:$A$101,A51)=1,ISERROR(SEARCH("~*",A51)),ISERROR(SEARCH("~?",A51)),ISERROR(SEARCH("~~",A51)),C51&gt;=1,D51&gt;C51,Settings!$B$3&gt;0,COUNTIFS('Callout Log'!$A$2:$A$101,A51,'Callout Log'!$K$2:$K$101,"&lt;&gt;OK")=0,NOT(OR(Settings!$B$5="Manual review",AND(Settings!$B$5="US DST observed",OR(AND(C51&lt;(DATE(YEAR(C51),3,8)+MOD(1-WEEKDAY(DATE(YEAR(C51),3,8)),7))+1,D51&gt;=(DATE(YEAR(C51),3,8)+MOD(1-WEEKDAY(DATE(YEAR(C51),3,8)),7))),AND(C51&lt;(DATE(YEAR(C51),11,1)+MOD(1-WEEKDAY(DATE(YEAR(C51),11,1)),7))+1,D51&gt;=(DATE(YEAR(C51),11,1)+MOD(1-WEEKDAY(DATE(YEAR(C51),11,1)),7))),AND(C51&lt;(DATE(YEAR(D51),3,8)+MOD(1-WEEKDAY(DATE(YEAR(D51),3,8)),7))+1,D51&gt;=(DATE(YEAR(D51),3,8)+MOD(1-WEEKDAY(DATE(YEAR(D51),3,8)),7))),AND(C51&lt;(DATE(YEAR(D51),11,1)+MOD(1-WEEKDAY(DATE(YEAR(D51),11,1)),7))+1,D51&gt;=(DATE(YEAR(D51),11,1)+MOD(1-WEEKDAY(DATE(YEAR(D51),11,1)),7)))))))),"OK","Review input"),"Review input"))</f>
        <v/>
      </c>
    </row>
    <row r="52" ht="34" customHeight="1">
      <c r="A52" s="3" t="n"/>
      <c r="B52" s="3" t="n"/>
      <c r="C52" s="22" t="n"/>
      <c r="D52" s="22" t="n"/>
      <c r="E52" s="5">
        <f>IF(OR(C52="",D52=""),"",IF(AND(ISNUMBER(C52),ISNUMBER(D52)),IF(D52&lt;=C52,"",(D52-C52)*24),""))</f>
        <v/>
      </c>
      <c r="F52" s="6">
        <f>IF(A52="","",COUNTIF('Callout Log'!$A$2:$A$101,A52))</f>
        <v/>
      </c>
      <c r="G52" s="6">
        <f>IF(A52="","",COUNTIFS('Callout Log'!$A$2:$A$101,A52,'Callout Log'!$F$2:$F$101,"Accepted"))</f>
        <v/>
      </c>
      <c r="H52" s="7">
        <f>IF(A52="","",IF(G52&lt;&gt;1,"",IFERROR(INDEX('Callout Log'!$C$2:$C$101,MATCH(A52,'Callout Log'!$I$2:$I$101,0)),"")))</f>
        <v/>
      </c>
      <c r="I52" s="7">
        <f>IF(A52="","",IF(OR(J52&lt;&gt;"OK",G52&gt;1),"Review",IF(G52=0,"Open",IF(H52="","Review","Accepted—planned"))))</f>
        <v/>
      </c>
      <c r="J52" s="7">
        <f>IF(COUNTA(A52:D52)=0,"",IF(AND(ISTEXT(A52),A52&lt;&gt;"",ISNUMBER(C52),ISNUMBER(D52),AND(OR(Settings!$B$2="",ISNUMBER(Settings!$B$2)),ISNUMBER(Settings!$B$3),Settings!$B$4&lt;&gt;"",OR(Settings!$B$5="US DST observed",Settings!$B$5="No DST",Settings!$B$5="Manual review"))),IF(AND(ISTEXT(B52),B52&lt;&gt;"",COUNTIF($A$2:$A$101,A52)=1,ISERROR(SEARCH("~*",A52)),ISERROR(SEARCH("~?",A52)),ISERROR(SEARCH("~~",A52)),C52&gt;=1,D52&gt;C52,Settings!$B$3&gt;0,COUNTIFS('Callout Log'!$A$2:$A$101,A52,'Callout Log'!$K$2:$K$101,"&lt;&gt;OK")=0,NOT(OR(Settings!$B$5="Manual review",AND(Settings!$B$5="US DST observed",OR(AND(C52&lt;(DATE(YEAR(C52),3,8)+MOD(1-WEEKDAY(DATE(YEAR(C52),3,8)),7))+1,D52&gt;=(DATE(YEAR(C52),3,8)+MOD(1-WEEKDAY(DATE(YEAR(C52),3,8)),7))),AND(C52&lt;(DATE(YEAR(C52),11,1)+MOD(1-WEEKDAY(DATE(YEAR(C52),11,1)),7))+1,D52&gt;=(DATE(YEAR(C52),11,1)+MOD(1-WEEKDAY(DATE(YEAR(C52),11,1)),7))),AND(C52&lt;(DATE(YEAR(D52),3,8)+MOD(1-WEEKDAY(DATE(YEAR(D52),3,8)),7))+1,D52&gt;=(DATE(YEAR(D52),3,8)+MOD(1-WEEKDAY(DATE(YEAR(D52),3,8)),7))),AND(C52&lt;(DATE(YEAR(D52),11,1)+MOD(1-WEEKDAY(DATE(YEAR(D52),11,1)),7))+1,D52&gt;=(DATE(YEAR(D52),11,1)+MOD(1-WEEKDAY(DATE(YEAR(D52),11,1)),7)))))))),"OK","Review input"),"Review input"))</f>
        <v/>
      </c>
    </row>
    <row r="53" ht="34" customHeight="1">
      <c r="A53" s="3" t="n"/>
      <c r="B53" s="3" t="n"/>
      <c r="C53" s="22" t="n"/>
      <c r="D53" s="22" t="n"/>
      <c r="E53" s="10">
        <f>IF(OR(C53="",D53=""),"",IF(AND(ISNUMBER(C53),ISNUMBER(D53)),IF(D53&lt;=C53,"",(D53-C53)*24),""))</f>
        <v/>
      </c>
      <c r="F53" s="11">
        <f>IF(A53="","",COUNTIF('Callout Log'!$A$2:$A$101,A53))</f>
        <v/>
      </c>
      <c r="G53" s="11">
        <f>IF(A53="","",COUNTIFS('Callout Log'!$A$2:$A$101,A53,'Callout Log'!$F$2:$F$101,"Accepted"))</f>
        <v/>
      </c>
      <c r="H53" s="12">
        <f>IF(A53="","",IF(G53&lt;&gt;1,"",IFERROR(INDEX('Callout Log'!$C$2:$C$101,MATCH(A53,'Callout Log'!$I$2:$I$101,0)),"")))</f>
        <v/>
      </c>
      <c r="I53" s="12">
        <f>IF(A53="","",IF(OR(J53&lt;&gt;"OK",G53&gt;1),"Review",IF(G53=0,"Open",IF(H53="","Review","Accepted—planned"))))</f>
        <v/>
      </c>
      <c r="J53" s="12">
        <f>IF(COUNTA(A53:D53)=0,"",IF(AND(ISTEXT(A53),A53&lt;&gt;"",ISNUMBER(C53),ISNUMBER(D53),AND(OR(Settings!$B$2="",ISNUMBER(Settings!$B$2)),ISNUMBER(Settings!$B$3),Settings!$B$4&lt;&gt;"",OR(Settings!$B$5="US DST observed",Settings!$B$5="No DST",Settings!$B$5="Manual review"))),IF(AND(ISTEXT(B53),B53&lt;&gt;"",COUNTIF($A$2:$A$101,A53)=1,ISERROR(SEARCH("~*",A53)),ISERROR(SEARCH("~?",A53)),ISERROR(SEARCH("~~",A53)),C53&gt;=1,D53&gt;C53,Settings!$B$3&gt;0,COUNTIFS('Callout Log'!$A$2:$A$101,A53,'Callout Log'!$K$2:$K$101,"&lt;&gt;OK")=0,NOT(OR(Settings!$B$5="Manual review",AND(Settings!$B$5="US DST observed",OR(AND(C53&lt;(DATE(YEAR(C53),3,8)+MOD(1-WEEKDAY(DATE(YEAR(C53),3,8)),7))+1,D53&gt;=(DATE(YEAR(C53),3,8)+MOD(1-WEEKDAY(DATE(YEAR(C53),3,8)),7))),AND(C53&lt;(DATE(YEAR(C53),11,1)+MOD(1-WEEKDAY(DATE(YEAR(C53),11,1)),7))+1,D53&gt;=(DATE(YEAR(C53),11,1)+MOD(1-WEEKDAY(DATE(YEAR(C53),11,1)),7))),AND(C53&lt;(DATE(YEAR(D53),3,8)+MOD(1-WEEKDAY(DATE(YEAR(D53),3,8)),7))+1,D53&gt;=(DATE(YEAR(D53),3,8)+MOD(1-WEEKDAY(DATE(YEAR(D53),3,8)),7))),AND(C53&lt;(DATE(YEAR(D53),11,1)+MOD(1-WEEKDAY(DATE(YEAR(D53),11,1)),7))+1,D53&gt;=(DATE(YEAR(D53),11,1)+MOD(1-WEEKDAY(DATE(YEAR(D53),11,1)),7)))))))),"OK","Review input"),"Review input"))</f>
        <v/>
      </c>
    </row>
    <row r="54" ht="34" customHeight="1">
      <c r="A54" s="3" t="n"/>
      <c r="B54" s="3" t="n"/>
      <c r="C54" s="22" t="n"/>
      <c r="D54" s="22" t="n"/>
      <c r="E54" s="5">
        <f>IF(OR(C54="",D54=""),"",IF(AND(ISNUMBER(C54),ISNUMBER(D54)),IF(D54&lt;=C54,"",(D54-C54)*24),""))</f>
        <v/>
      </c>
      <c r="F54" s="6">
        <f>IF(A54="","",COUNTIF('Callout Log'!$A$2:$A$101,A54))</f>
        <v/>
      </c>
      <c r="G54" s="6">
        <f>IF(A54="","",COUNTIFS('Callout Log'!$A$2:$A$101,A54,'Callout Log'!$F$2:$F$101,"Accepted"))</f>
        <v/>
      </c>
      <c r="H54" s="7">
        <f>IF(A54="","",IF(G54&lt;&gt;1,"",IFERROR(INDEX('Callout Log'!$C$2:$C$101,MATCH(A54,'Callout Log'!$I$2:$I$101,0)),"")))</f>
        <v/>
      </c>
      <c r="I54" s="7">
        <f>IF(A54="","",IF(OR(J54&lt;&gt;"OK",G54&gt;1),"Review",IF(G54=0,"Open",IF(H54="","Review","Accepted—planned"))))</f>
        <v/>
      </c>
      <c r="J54" s="7">
        <f>IF(COUNTA(A54:D54)=0,"",IF(AND(ISTEXT(A54),A54&lt;&gt;"",ISNUMBER(C54),ISNUMBER(D54),AND(OR(Settings!$B$2="",ISNUMBER(Settings!$B$2)),ISNUMBER(Settings!$B$3),Settings!$B$4&lt;&gt;"",OR(Settings!$B$5="US DST observed",Settings!$B$5="No DST",Settings!$B$5="Manual review"))),IF(AND(ISTEXT(B54),B54&lt;&gt;"",COUNTIF($A$2:$A$101,A54)=1,ISERROR(SEARCH("~*",A54)),ISERROR(SEARCH("~?",A54)),ISERROR(SEARCH("~~",A54)),C54&gt;=1,D54&gt;C54,Settings!$B$3&gt;0,COUNTIFS('Callout Log'!$A$2:$A$101,A54,'Callout Log'!$K$2:$K$101,"&lt;&gt;OK")=0,NOT(OR(Settings!$B$5="Manual review",AND(Settings!$B$5="US DST observed",OR(AND(C54&lt;(DATE(YEAR(C54),3,8)+MOD(1-WEEKDAY(DATE(YEAR(C54),3,8)),7))+1,D54&gt;=(DATE(YEAR(C54),3,8)+MOD(1-WEEKDAY(DATE(YEAR(C54),3,8)),7))),AND(C54&lt;(DATE(YEAR(C54),11,1)+MOD(1-WEEKDAY(DATE(YEAR(C54),11,1)),7))+1,D54&gt;=(DATE(YEAR(C54),11,1)+MOD(1-WEEKDAY(DATE(YEAR(C54),11,1)),7))),AND(C54&lt;(DATE(YEAR(D54),3,8)+MOD(1-WEEKDAY(DATE(YEAR(D54),3,8)),7))+1,D54&gt;=(DATE(YEAR(D54),3,8)+MOD(1-WEEKDAY(DATE(YEAR(D54),3,8)),7))),AND(C54&lt;(DATE(YEAR(D54),11,1)+MOD(1-WEEKDAY(DATE(YEAR(D54),11,1)),7))+1,D54&gt;=(DATE(YEAR(D54),11,1)+MOD(1-WEEKDAY(DATE(YEAR(D54),11,1)),7)))))))),"OK","Review input"),"Review input"))</f>
        <v/>
      </c>
    </row>
    <row r="55" ht="34" customHeight="1">
      <c r="A55" s="3" t="n"/>
      <c r="B55" s="3" t="n"/>
      <c r="C55" s="22" t="n"/>
      <c r="D55" s="22" t="n"/>
      <c r="E55" s="10">
        <f>IF(OR(C55="",D55=""),"",IF(AND(ISNUMBER(C55),ISNUMBER(D55)),IF(D55&lt;=C55,"",(D55-C55)*24),""))</f>
        <v/>
      </c>
      <c r="F55" s="11">
        <f>IF(A55="","",COUNTIF('Callout Log'!$A$2:$A$101,A55))</f>
        <v/>
      </c>
      <c r="G55" s="11">
        <f>IF(A55="","",COUNTIFS('Callout Log'!$A$2:$A$101,A55,'Callout Log'!$F$2:$F$101,"Accepted"))</f>
        <v/>
      </c>
      <c r="H55" s="12">
        <f>IF(A55="","",IF(G55&lt;&gt;1,"",IFERROR(INDEX('Callout Log'!$C$2:$C$101,MATCH(A55,'Callout Log'!$I$2:$I$101,0)),"")))</f>
        <v/>
      </c>
      <c r="I55" s="12">
        <f>IF(A55="","",IF(OR(J55&lt;&gt;"OK",G55&gt;1),"Review",IF(G55=0,"Open",IF(H55="","Review","Accepted—planned"))))</f>
        <v/>
      </c>
      <c r="J55" s="12">
        <f>IF(COUNTA(A55:D55)=0,"",IF(AND(ISTEXT(A55),A55&lt;&gt;"",ISNUMBER(C55),ISNUMBER(D55),AND(OR(Settings!$B$2="",ISNUMBER(Settings!$B$2)),ISNUMBER(Settings!$B$3),Settings!$B$4&lt;&gt;"",OR(Settings!$B$5="US DST observed",Settings!$B$5="No DST",Settings!$B$5="Manual review"))),IF(AND(ISTEXT(B55),B55&lt;&gt;"",COUNTIF($A$2:$A$101,A55)=1,ISERROR(SEARCH("~*",A55)),ISERROR(SEARCH("~?",A55)),ISERROR(SEARCH("~~",A55)),C55&gt;=1,D55&gt;C55,Settings!$B$3&gt;0,COUNTIFS('Callout Log'!$A$2:$A$101,A55,'Callout Log'!$K$2:$K$101,"&lt;&gt;OK")=0,NOT(OR(Settings!$B$5="Manual review",AND(Settings!$B$5="US DST observed",OR(AND(C55&lt;(DATE(YEAR(C55),3,8)+MOD(1-WEEKDAY(DATE(YEAR(C55),3,8)),7))+1,D55&gt;=(DATE(YEAR(C55),3,8)+MOD(1-WEEKDAY(DATE(YEAR(C55),3,8)),7))),AND(C55&lt;(DATE(YEAR(C55),11,1)+MOD(1-WEEKDAY(DATE(YEAR(C55),11,1)),7))+1,D55&gt;=(DATE(YEAR(C55),11,1)+MOD(1-WEEKDAY(DATE(YEAR(C55),11,1)),7))),AND(C55&lt;(DATE(YEAR(D55),3,8)+MOD(1-WEEKDAY(DATE(YEAR(D55),3,8)),7))+1,D55&gt;=(DATE(YEAR(D55),3,8)+MOD(1-WEEKDAY(DATE(YEAR(D55),3,8)),7))),AND(C55&lt;(DATE(YEAR(D55),11,1)+MOD(1-WEEKDAY(DATE(YEAR(D55),11,1)),7))+1,D55&gt;=(DATE(YEAR(D55),11,1)+MOD(1-WEEKDAY(DATE(YEAR(D55),11,1)),7)))))))),"OK","Review input"),"Review input"))</f>
        <v/>
      </c>
    </row>
    <row r="56" ht="34" customHeight="1">
      <c r="A56" s="3" t="n"/>
      <c r="B56" s="3" t="n"/>
      <c r="C56" s="22" t="n"/>
      <c r="D56" s="22" t="n"/>
      <c r="E56" s="5">
        <f>IF(OR(C56="",D56=""),"",IF(AND(ISNUMBER(C56),ISNUMBER(D56)),IF(D56&lt;=C56,"",(D56-C56)*24),""))</f>
        <v/>
      </c>
      <c r="F56" s="6">
        <f>IF(A56="","",COUNTIF('Callout Log'!$A$2:$A$101,A56))</f>
        <v/>
      </c>
      <c r="G56" s="6">
        <f>IF(A56="","",COUNTIFS('Callout Log'!$A$2:$A$101,A56,'Callout Log'!$F$2:$F$101,"Accepted"))</f>
        <v/>
      </c>
      <c r="H56" s="7">
        <f>IF(A56="","",IF(G56&lt;&gt;1,"",IFERROR(INDEX('Callout Log'!$C$2:$C$101,MATCH(A56,'Callout Log'!$I$2:$I$101,0)),"")))</f>
        <v/>
      </c>
      <c r="I56" s="7">
        <f>IF(A56="","",IF(OR(J56&lt;&gt;"OK",G56&gt;1),"Review",IF(G56=0,"Open",IF(H56="","Review","Accepted—planned"))))</f>
        <v/>
      </c>
      <c r="J56" s="7">
        <f>IF(COUNTA(A56:D56)=0,"",IF(AND(ISTEXT(A56),A56&lt;&gt;"",ISNUMBER(C56),ISNUMBER(D56),AND(OR(Settings!$B$2="",ISNUMBER(Settings!$B$2)),ISNUMBER(Settings!$B$3),Settings!$B$4&lt;&gt;"",OR(Settings!$B$5="US DST observed",Settings!$B$5="No DST",Settings!$B$5="Manual review"))),IF(AND(ISTEXT(B56),B56&lt;&gt;"",COUNTIF($A$2:$A$101,A56)=1,ISERROR(SEARCH("~*",A56)),ISERROR(SEARCH("~?",A56)),ISERROR(SEARCH("~~",A56)),C56&gt;=1,D56&gt;C56,Settings!$B$3&gt;0,COUNTIFS('Callout Log'!$A$2:$A$101,A56,'Callout Log'!$K$2:$K$101,"&lt;&gt;OK")=0,NOT(OR(Settings!$B$5="Manual review",AND(Settings!$B$5="US DST observed",OR(AND(C56&lt;(DATE(YEAR(C56),3,8)+MOD(1-WEEKDAY(DATE(YEAR(C56),3,8)),7))+1,D56&gt;=(DATE(YEAR(C56),3,8)+MOD(1-WEEKDAY(DATE(YEAR(C56),3,8)),7))),AND(C56&lt;(DATE(YEAR(C56),11,1)+MOD(1-WEEKDAY(DATE(YEAR(C56),11,1)),7))+1,D56&gt;=(DATE(YEAR(C56),11,1)+MOD(1-WEEKDAY(DATE(YEAR(C56),11,1)),7))),AND(C56&lt;(DATE(YEAR(D56),3,8)+MOD(1-WEEKDAY(DATE(YEAR(D56),3,8)),7))+1,D56&gt;=(DATE(YEAR(D56),3,8)+MOD(1-WEEKDAY(DATE(YEAR(D56),3,8)),7))),AND(C56&lt;(DATE(YEAR(D56),11,1)+MOD(1-WEEKDAY(DATE(YEAR(D56),11,1)),7))+1,D56&gt;=(DATE(YEAR(D56),11,1)+MOD(1-WEEKDAY(DATE(YEAR(D56),11,1)),7)))))))),"OK","Review input"),"Review input"))</f>
        <v/>
      </c>
    </row>
    <row r="57" ht="34" customHeight="1">
      <c r="A57" s="3" t="n"/>
      <c r="B57" s="3" t="n"/>
      <c r="C57" s="22" t="n"/>
      <c r="D57" s="22" t="n"/>
      <c r="E57" s="10">
        <f>IF(OR(C57="",D57=""),"",IF(AND(ISNUMBER(C57),ISNUMBER(D57)),IF(D57&lt;=C57,"",(D57-C57)*24),""))</f>
        <v/>
      </c>
      <c r="F57" s="11">
        <f>IF(A57="","",COUNTIF('Callout Log'!$A$2:$A$101,A57))</f>
        <v/>
      </c>
      <c r="G57" s="11">
        <f>IF(A57="","",COUNTIFS('Callout Log'!$A$2:$A$101,A57,'Callout Log'!$F$2:$F$101,"Accepted"))</f>
        <v/>
      </c>
      <c r="H57" s="12">
        <f>IF(A57="","",IF(G57&lt;&gt;1,"",IFERROR(INDEX('Callout Log'!$C$2:$C$101,MATCH(A57,'Callout Log'!$I$2:$I$101,0)),"")))</f>
        <v/>
      </c>
      <c r="I57" s="12">
        <f>IF(A57="","",IF(OR(J57&lt;&gt;"OK",G57&gt;1),"Review",IF(G57=0,"Open",IF(H57="","Review","Accepted—planned"))))</f>
        <v/>
      </c>
      <c r="J57" s="12">
        <f>IF(COUNTA(A57:D57)=0,"",IF(AND(ISTEXT(A57),A57&lt;&gt;"",ISNUMBER(C57),ISNUMBER(D57),AND(OR(Settings!$B$2="",ISNUMBER(Settings!$B$2)),ISNUMBER(Settings!$B$3),Settings!$B$4&lt;&gt;"",OR(Settings!$B$5="US DST observed",Settings!$B$5="No DST",Settings!$B$5="Manual review"))),IF(AND(ISTEXT(B57),B57&lt;&gt;"",COUNTIF($A$2:$A$101,A57)=1,ISERROR(SEARCH("~*",A57)),ISERROR(SEARCH("~?",A57)),ISERROR(SEARCH("~~",A57)),C57&gt;=1,D57&gt;C57,Settings!$B$3&gt;0,COUNTIFS('Callout Log'!$A$2:$A$101,A57,'Callout Log'!$K$2:$K$101,"&lt;&gt;OK")=0,NOT(OR(Settings!$B$5="Manual review",AND(Settings!$B$5="US DST observed",OR(AND(C57&lt;(DATE(YEAR(C57),3,8)+MOD(1-WEEKDAY(DATE(YEAR(C57),3,8)),7))+1,D57&gt;=(DATE(YEAR(C57),3,8)+MOD(1-WEEKDAY(DATE(YEAR(C57),3,8)),7))),AND(C57&lt;(DATE(YEAR(C57),11,1)+MOD(1-WEEKDAY(DATE(YEAR(C57),11,1)),7))+1,D57&gt;=(DATE(YEAR(C57),11,1)+MOD(1-WEEKDAY(DATE(YEAR(C57),11,1)),7))),AND(C57&lt;(DATE(YEAR(D57),3,8)+MOD(1-WEEKDAY(DATE(YEAR(D57),3,8)),7))+1,D57&gt;=(DATE(YEAR(D57),3,8)+MOD(1-WEEKDAY(DATE(YEAR(D57),3,8)),7))),AND(C57&lt;(DATE(YEAR(D57),11,1)+MOD(1-WEEKDAY(DATE(YEAR(D57),11,1)),7))+1,D57&gt;=(DATE(YEAR(D57),11,1)+MOD(1-WEEKDAY(DATE(YEAR(D57),11,1)),7)))))))),"OK","Review input"),"Review input"))</f>
        <v/>
      </c>
    </row>
    <row r="58" ht="34" customHeight="1">
      <c r="A58" s="3" t="n"/>
      <c r="B58" s="3" t="n"/>
      <c r="C58" s="22" t="n"/>
      <c r="D58" s="22" t="n"/>
      <c r="E58" s="5">
        <f>IF(OR(C58="",D58=""),"",IF(AND(ISNUMBER(C58),ISNUMBER(D58)),IF(D58&lt;=C58,"",(D58-C58)*24),""))</f>
        <v/>
      </c>
      <c r="F58" s="6">
        <f>IF(A58="","",COUNTIF('Callout Log'!$A$2:$A$101,A58))</f>
        <v/>
      </c>
      <c r="G58" s="6">
        <f>IF(A58="","",COUNTIFS('Callout Log'!$A$2:$A$101,A58,'Callout Log'!$F$2:$F$101,"Accepted"))</f>
        <v/>
      </c>
      <c r="H58" s="7">
        <f>IF(A58="","",IF(G58&lt;&gt;1,"",IFERROR(INDEX('Callout Log'!$C$2:$C$101,MATCH(A58,'Callout Log'!$I$2:$I$101,0)),"")))</f>
        <v/>
      </c>
      <c r="I58" s="7">
        <f>IF(A58="","",IF(OR(J58&lt;&gt;"OK",G58&gt;1),"Review",IF(G58=0,"Open",IF(H58="","Review","Accepted—planned"))))</f>
        <v/>
      </c>
      <c r="J58" s="7">
        <f>IF(COUNTA(A58:D58)=0,"",IF(AND(ISTEXT(A58),A58&lt;&gt;"",ISNUMBER(C58),ISNUMBER(D58),AND(OR(Settings!$B$2="",ISNUMBER(Settings!$B$2)),ISNUMBER(Settings!$B$3),Settings!$B$4&lt;&gt;"",OR(Settings!$B$5="US DST observed",Settings!$B$5="No DST",Settings!$B$5="Manual review"))),IF(AND(ISTEXT(B58),B58&lt;&gt;"",COUNTIF($A$2:$A$101,A58)=1,ISERROR(SEARCH("~*",A58)),ISERROR(SEARCH("~?",A58)),ISERROR(SEARCH("~~",A58)),C58&gt;=1,D58&gt;C58,Settings!$B$3&gt;0,COUNTIFS('Callout Log'!$A$2:$A$101,A58,'Callout Log'!$K$2:$K$101,"&lt;&gt;OK")=0,NOT(OR(Settings!$B$5="Manual review",AND(Settings!$B$5="US DST observed",OR(AND(C58&lt;(DATE(YEAR(C58),3,8)+MOD(1-WEEKDAY(DATE(YEAR(C58),3,8)),7))+1,D58&gt;=(DATE(YEAR(C58),3,8)+MOD(1-WEEKDAY(DATE(YEAR(C58),3,8)),7))),AND(C58&lt;(DATE(YEAR(C58),11,1)+MOD(1-WEEKDAY(DATE(YEAR(C58),11,1)),7))+1,D58&gt;=(DATE(YEAR(C58),11,1)+MOD(1-WEEKDAY(DATE(YEAR(C58),11,1)),7))),AND(C58&lt;(DATE(YEAR(D58),3,8)+MOD(1-WEEKDAY(DATE(YEAR(D58),3,8)),7))+1,D58&gt;=(DATE(YEAR(D58),3,8)+MOD(1-WEEKDAY(DATE(YEAR(D58),3,8)),7))),AND(C58&lt;(DATE(YEAR(D58),11,1)+MOD(1-WEEKDAY(DATE(YEAR(D58),11,1)),7))+1,D58&gt;=(DATE(YEAR(D58),11,1)+MOD(1-WEEKDAY(DATE(YEAR(D58),11,1)),7)))))))),"OK","Review input"),"Review input"))</f>
        <v/>
      </c>
    </row>
    <row r="59" ht="34" customHeight="1">
      <c r="A59" s="3" t="n"/>
      <c r="B59" s="3" t="n"/>
      <c r="C59" s="22" t="n"/>
      <c r="D59" s="22" t="n"/>
      <c r="E59" s="10">
        <f>IF(OR(C59="",D59=""),"",IF(AND(ISNUMBER(C59),ISNUMBER(D59)),IF(D59&lt;=C59,"",(D59-C59)*24),""))</f>
        <v/>
      </c>
      <c r="F59" s="11">
        <f>IF(A59="","",COUNTIF('Callout Log'!$A$2:$A$101,A59))</f>
        <v/>
      </c>
      <c r="G59" s="11">
        <f>IF(A59="","",COUNTIFS('Callout Log'!$A$2:$A$101,A59,'Callout Log'!$F$2:$F$101,"Accepted"))</f>
        <v/>
      </c>
      <c r="H59" s="12">
        <f>IF(A59="","",IF(G59&lt;&gt;1,"",IFERROR(INDEX('Callout Log'!$C$2:$C$101,MATCH(A59,'Callout Log'!$I$2:$I$101,0)),"")))</f>
        <v/>
      </c>
      <c r="I59" s="12">
        <f>IF(A59="","",IF(OR(J59&lt;&gt;"OK",G59&gt;1),"Review",IF(G59=0,"Open",IF(H59="","Review","Accepted—planned"))))</f>
        <v/>
      </c>
      <c r="J59" s="12">
        <f>IF(COUNTA(A59:D59)=0,"",IF(AND(ISTEXT(A59),A59&lt;&gt;"",ISNUMBER(C59),ISNUMBER(D59),AND(OR(Settings!$B$2="",ISNUMBER(Settings!$B$2)),ISNUMBER(Settings!$B$3),Settings!$B$4&lt;&gt;"",OR(Settings!$B$5="US DST observed",Settings!$B$5="No DST",Settings!$B$5="Manual review"))),IF(AND(ISTEXT(B59),B59&lt;&gt;"",COUNTIF($A$2:$A$101,A59)=1,ISERROR(SEARCH("~*",A59)),ISERROR(SEARCH("~?",A59)),ISERROR(SEARCH("~~",A59)),C59&gt;=1,D59&gt;C59,Settings!$B$3&gt;0,COUNTIFS('Callout Log'!$A$2:$A$101,A59,'Callout Log'!$K$2:$K$101,"&lt;&gt;OK")=0,NOT(OR(Settings!$B$5="Manual review",AND(Settings!$B$5="US DST observed",OR(AND(C59&lt;(DATE(YEAR(C59),3,8)+MOD(1-WEEKDAY(DATE(YEAR(C59),3,8)),7))+1,D59&gt;=(DATE(YEAR(C59),3,8)+MOD(1-WEEKDAY(DATE(YEAR(C59),3,8)),7))),AND(C59&lt;(DATE(YEAR(C59),11,1)+MOD(1-WEEKDAY(DATE(YEAR(C59),11,1)),7))+1,D59&gt;=(DATE(YEAR(C59),11,1)+MOD(1-WEEKDAY(DATE(YEAR(C59),11,1)),7))),AND(C59&lt;(DATE(YEAR(D59),3,8)+MOD(1-WEEKDAY(DATE(YEAR(D59),3,8)),7))+1,D59&gt;=(DATE(YEAR(D59),3,8)+MOD(1-WEEKDAY(DATE(YEAR(D59),3,8)),7))),AND(C59&lt;(DATE(YEAR(D59),11,1)+MOD(1-WEEKDAY(DATE(YEAR(D59),11,1)),7))+1,D59&gt;=(DATE(YEAR(D59),11,1)+MOD(1-WEEKDAY(DATE(YEAR(D59),11,1)),7)))))))),"OK","Review input"),"Review input"))</f>
        <v/>
      </c>
    </row>
    <row r="60" ht="34" customHeight="1">
      <c r="A60" s="3" t="n"/>
      <c r="B60" s="3" t="n"/>
      <c r="C60" s="22" t="n"/>
      <c r="D60" s="22" t="n"/>
      <c r="E60" s="5">
        <f>IF(OR(C60="",D60=""),"",IF(AND(ISNUMBER(C60),ISNUMBER(D60)),IF(D60&lt;=C60,"",(D60-C60)*24),""))</f>
        <v/>
      </c>
      <c r="F60" s="6">
        <f>IF(A60="","",COUNTIF('Callout Log'!$A$2:$A$101,A60))</f>
        <v/>
      </c>
      <c r="G60" s="6">
        <f>IF(A60="","",COUNTIFS('Callout Log'!$A$2:$A$101,A60,'Callout Log'!$F$2:$F$101,"Accepted"))</f>
        <v/>
      </c>
      <c r="H60" s="7">
        <f>IF(A60="","",IF(G60&lt;&gt;1,"",IFERROR(INDEX('Callout Log'!$C$2:$C$101,MATCH(A60,'Callout Log'!$I$2:$I$101,0)),"")))</f>
        <v/>
      </c>
      <c r="I60" s="7">
        <f>IF(A60="","",IF(OR(J60&lt;&gt;"OK",G60&gt;1),"Review",IF(G60=0,"Open",IF(H60="","Review","Accepted—planned"))))</f>
        <v/>
      </c>
      <c r="J60" s="7">
        <f>IF(COUNTA(A60:D60)=0,"",IF(AND(ISTEXT(A60),A60&lt;&gt;"",ISNUMBER(C60),ISNUMBER(D60),AND(OR(Settings!$B$2="",ISNUMBER(Settings!$B$2)),ISNUMBER(Settings!$B$3),Settings!$B$4&lt;&gt;"",OR(Settings!$B$5="US DST observed",Settings!$B$5="No DST",Settings!$B$5="Manual review"))),IF(AND(ISTEXT(B60),B60&lt;&gt;"",COUNTIF($A$2:$A$101,A60)=1,ISERROR(SEARCH("~*",A60)),ISERROR(SEARCH("~?",A60)),ISERROR(SEARCH("~~",A60)),C60&gt;=1,D60&gt;C60,Settings!$B$3&gt;0,COUNTIFS('Callout Log'!$A$2:$A$101,A60,'Callout Log'!$K$2:$K$101,"&lt;&gt;OK")=0,NOT(OR(Settings!$B$5="Manual review",AND(Settings!$B$5="US DST observed",OR(AND(C60&lt;(DATE(YEAR(C60),3,8)+MOD(1-WEEKDAY(DATE(YEAR(C60),3,8)),7))+1,D60&gt;=(DATE(YEAR(C60),3,8)+MOD(1-WEEKDAY(DATE(YEAR(C60),3,8)),7))),AND(C60&lt;(DATE(YEAR(C60),11,1)+MOD(1-WEEKDAY(DATE(YEAR(C60),11,1)),7))+1,D60&gt;=(DATE(YEAR(C60),11,1)+MOD(1-WEEKDAY(DATE(YEAR(C60),11,1)),7))),AND(C60&lt;(DATE(YEAR(D60),3,8)+MOD(1-WEEKDAY(DATE(YEAR(D60),3,8)),7))+1,D60&gt;=(DATE(YEAR(D60),3,8)+MOD(1-WEEKDAY(DATE(YEAR(D60),3,8)),7))),AND(C60&lt;(DATE(YEAR(D60),11,1)+MOD(1-WEEKDAY(DATE(YEAR(D60),11,1)),7))+1,D60&gt;=(DATE(YEAR(D60),11,1)+MOD(1-WEEKDAY(DATE(YEAR(D60),11,1)),7)))))))),"OK","Review input"),"Review input"))</f>
        <v/>
      </c>
    </row>
    <row r="61" ht="34" customHeight="1">
      <c r="A61" s="3" t="n"/>
      <c r="B61" s="3" t="n"/>
      <c r="C61" s="22" t="n"/>
      <c r="D61" s="22" t="n"/>
      <c r="E61" s="10">
        <f>IF(OR(C61="",D61=""),"",IF(AND(ISNUMBER(C61),ISNUMBER(D61)),IF(D61&lt;=C61,"",(D61-C61)*24),""))</f>
        <v/>
      </c>
      <c r="F61" s="11">
        <f>IF(A61="","",COUNTIF('Callout Log'!$A$2:$A$101,A61))</f>
        <v/>
      </c>
      <c r="G61" s="11">
        <f>IF(A61="","",COUNTIFS('Callout Log'!$A$2:$A$101,A61,'Callout Log'!$F$2:$F$101,"Accepted"))</f>
        <v/>
      </c>
      <c r="H61" s="12">
        <f>IF(A61="","",IF(G61&lt;&gt;1,"",IFERROR(INDEX('Callout Log'!$C$2:$C$101,MATCH(A61,'Callout Log'!$I$2:$I$101,0)),"")))</f>
        <v/>
      </c>
      <c r="I61" s="12">
        <f>IF(A61="","",IF(OR(J61&lt;&gt;"OK",G61&gt;1),"Review",IF(G61=0,"Open",IF(H61="","Review","Accepted—planned"))))</f>
        <v/>
      </c>
      <c r="J61" s="12">
        <f>IF(COUNTA(A61:D61)=0,"",IF(AND(ISTEXT(A61),A61&lt;&gt;"",ISNUMBER(C61),ISNUMBER(D61),AND(OR(Settings!$B$2="",ISNUMBER(Settings!$B$2)),ISNUMBER(Settings!$B$3),Settings!$B$4&lt;&gt;"",OR(Settings!$B$5="US DST observed",Settings!$B$5="No DST",Settings!$B$5="Manual review"))),IF(AND(ISTEXT(B61),B61&lt;&gt;"",COUNTIF($A$2:$A$101,A61)=1,ISERROR(SEARCH("~*",A61)),ISERROR(SEARCH("~?",A61)),ISERROR(SEARCH("~~",A61)),C61&gt;=1,D61&gt;C61,Settings!$B$3&gt;0,COUNTIFS('Callout Log'!$A$2:$A$101,A61,'Callout Log'!$K$2:$K$101,"&lt;&gt;OK")=0,NOT(OR(Settings!$B$5="Manual review",AND(Settings!$B$5="US DST observed",OR(AND(C61&lt;(DATE(YEAR(C61),3,8)+MOD(1-WEEKDAY(DATE(YEAR(C61),3,8)),7))+1,D61&gt;=(DATE(YEAR(C61),3,8)+MOD(1-WEEKDAY(DATE(YEAR(C61),3,8)),7))),AND(C61&lt;(DATE(YEAR(C61),11,1)+MOD(1-WEEKDAY(DATE(YEAR(C61),11,1)),7))+1,D61&gt;=(DATE(YEAR(C61),11,1)+MOD(1-WEEKDAY(DATE(YEAR(C61),11,1)),7))),AND(C61&lt;(DATE(YEAR(D61),3,8)+MOD(1-WEEKDAY(DATE(YEAR(D61),3,8)),7))+1,D61&gt;=(DATE(YEAR(D61),3,8)+MOD(1-WEEKDAY(DATE(YEAR(D61),3,8)),7))),AND(C61&lt;(DATE(YEAR(D61),11,1)+MOD(1-WEEKDAY(DATE(YEAR(D61),11,1)),7))+1,D61&gt;=(DATE(YEAR(D61),11,1)+MOD(1-WEEKDAY(DATE(YEAR(D61),11,1)),7)))))))),"OK","Review input"),"Review input"))</f>
        <v/>
      </c>
    </row>
    <row r="62" ht="34" customHeight="1">
      <c r="A62" s="3" t="n"/>
      <c r="B62" s="3" t="n"/>
      <c r="C62" s="22" t="n"/>
      <c r="D62" s="22" t="n"/>
      <c r="E62" s="5">
        <f>IF(OR(C62="",D62=""),"",IF(AND(ISNUMBER(C62),ISNUMBER(D62)),IF(D62&lt;=C62,"",(D62-C62)*24),""))</f>
        <v/>
      </c>
      <c r="F62" s="6">
        <f>IF(A62="","",COUNTIF('Callout Log'!$A$2:$A$101,A62))</f>
        <v/>
      </c>
      <c r="G62" s="6">
        <f>IF(A62="","",COUNTIFS('Callout Log'!$A$2:$A$101,A62,'Callout Log'!$F$2:$F$101,"Accepted"))</f>
        <v/>
      </c>
      <c r="H62" s="7">
        <f>IF(A62="","",IF(G62&lt;&gt;1,"",IFERROR(INDEX('Callout Log'!$C$2:$C$101,MATCH(A62,'Callout Log'!$I$2:$I$101,0)),"")))</f>
        <v/>
      </c>
      <c r="I62" s="7">
        <f>IF(A62="","",IF(OR(J62&lt;&gt;"OK",G62&gt;1),"Review",IF(G62=0,"Open",IF(H62="","Review","Accepted—planned"))))</f>
        <v/>
      </c>
      <c r="J62" s="7">
        <f>IF(COUNTA(A62:D62)=0,"",IF(AND(ISTEXT(A62),A62&lt;&gt;"",ISNUMBER(C62),ISNUMBER(D62),AND(OR(Settings!$B$2="",ISNUMBER(Settings!$B$2)),ISNUMBER(Settings!$B$3),Settings!$B$4&lt;&gt;"",OR(Settings!$B$5="US DST observed",Settings!$B$5="No DST",Settings!$B$5="Manual review"))),IF(AND(ISTEXT(B62),B62&lt;&gt;"",COUNTIF($A$2:$A$101,A62)=1,ISERROR(SEARCH("~*",A62)),ISERROR(SEARCH("~?",A62)),ISERROR(SEARCH("~~",A62)),C62&gt;=1,D62&gt;C62,Settings!$B$3&gt;0,COUNTIFS('Callout Log'!$A$2:$A$101,A62,'Callout Log'!$K$2:$K$101,"&lt;&gt;OK")=0,NOT(OR(Settings!$B$5="Manual review",AND(Settings!$B$5="US DST observed",OR(AND(C62&lt;(DATE(YEAR(C62),3,8)+MOD(1-WEEKDAY(DATE(YEAR(C62),3,8)),7))+1,D62&gt;=(DATE(YEAR(C62),3,8)+MOD(1-WEEKDAY(DATE(YEAR(C62),3,8)),7))),AND(C62&lt;(DATE(YEAR(C62),11,1)+MOD(1-WEEKDAY(DATE(YEAR(C62),11,1)),7))+1,D62&gt;=(DATE(YEAR(C62),11,1)+MOD(1-WEEKDAY(DATE(YEAR(C62),11,1)),7))),AND(C62&lt;(DATE(YEAR(D62),3,8)+MOD(1-WEEKDAY(DATE(YEAR(D62),3,8)),7))+1,D62&gt;=(DATE(YEAR(D62),3,8)+MOD(1-WEEKDAY(DATE(YEAR(D62),3,8)),7))),AND(C62&lt;(DATE(YEAR(D62),11,1)+MOD(1-WEEKDAY(DATE(YEAR(D62),11,1)),7))+1,D62&gt;=(DATE(YEAR(D62),11,1)+MOD(1-WEEKDAY(DATE(YEAR(D62),11,1)),7)))))))),"OK","Review input"),"Review input"))</f>
        <v/>
      </c>
    </row>
    <row r="63" ht="34" customHeight="1">
      <c r="A63" s="3" t="n"/>
      <c r="B63" s="3" t="n"/>
      <c r="C63" s="22" t="n"/>
      <c r="D63" s="22" t="n"/>
      <c r="E63" s="10">
        <f>IF(OR(C63="",D63=""),"",IF(AND(ISNUMBER(C63),ISNUMBER(D63)),IF(D63&lt;=C63,"",(D63-C63)*24),""))</f>
        <v/>
      </c>
      <c r="F63" s="11">
        <f>IF(A63="","",COUNTIF('Callout Log'!$A$2:$A$101,A63))</f>
        <v/>
      </c>
      <c r="G63" s="11">
        <f>IF(A63="","",COUNTIFS('Callout Log'!$A$2:$A$101,A63,'Callout Log'!$F$2:$F$101,"Accepted"))</f>
        <v/>
      </c>
      <c r="H63" s="12">
        <f>IF(A63="","",IF(G63&lt;&gt;1,"",IFERROR(INDEX('Callout Log'!$C$2:$C$101,MATCH(A63,'Callout Log'!$I$2:$I$101,0)),"")))</f>
        <v/>
      </c>
      <c r="I63" s="12">
        <f>IF(A63="","",IF(OR(J63&lt;&gt;"OK",G63&gt;1),"Review",IF(G63=0,"Open",IF(H63="","Review","Accepted—planned"))))</f>
        <v/>
      </c>
      <c r="J63" s="12">
        <f>IF(COUNTA(A63:D63)=0,"",IF(AND(ISTEXT(A63),A63&lt;&gt;"",ISNUMBER(C63),ISNUMBER(D63),AND(OR(Settings!$B$2="",ISNUMBER(Settings!$B$2)),ISNUMBER(Settings!$B$3),Settings!$B$4&lt;&gt;"",OR(Settings!$B$5="US DST observed",Settings!$B$5="No DST",Settings!$B$5="Manual review"))),IF(AND(ISTEXT(B63),B63&lt;&gt;"",COUNTIF($A$2:$A$101,A63)=1,ISERROR(SEARCH("~*",A63)),ISERROR(SEARCH("~?",A63)),ISERROR(SEARCH("~~",A63)),C63&gt;=1,D63&gt;C63,Settings!$B$3&gt;0,COUNTIFS('Callout Log'!$A$2:$A$101,A63,'Callout Log'!$K$2:$K$101,"&lt;&gt;OK")=0,NOT(OR(Settings!$B$5="Manual review",AND(Settings!$B$5="US DST observed",OR(AND(C63&lt;(DATE(YEAR(C63),3,8)+MOD(1-WEEKDAY(DATE(YEAR(C63),3,8)),7))+1,D63&gt;=(DATE(YEAR(C63),3,8)+MOD(1-WEEKDAY(DATE(YEAR(C63),3,8)),7))),AND(C63&lt;(DATE(YEAR(C63),11,1)+MOD(1-WEEKDAY(DATE(YEAR(C63),11,1)),7))+1,D63&gt;=(DATE(YEAR(C63),11,1)+MOD(1-WEEKDAY(DATE(YEAR(C63),11,1)),7))),AND(C63&lt;(DATE(YEAR(D63),3,8)+MOD(1-WEEKDAY(DATE(YEAR(D63),3,8)),7))+1,D63&gt;=(DATE(YEAR(D63),3,8)+MOD(1-WEEKDAY(DATE(YEAR(D63),3,8)),7))),AND(C63&lt;(DATE(YEAR(D63),11,1)+MOD(1-WEEKDAY(DATE(YEAR(D63),11,1)),7))+1,D63&gt;=(DATE(YEAR(D63),11,1)+MOD(1-WEEKDAY(DATE(YEAR(D63),11,1)),7)))))))),"OK","Review input"),"Review input"))</f>
        <v/>
      </c>
    </row>
    <row r="64" ht="34" customHeight="1">
      <c r="A64" s="3" t="n"/>
      <c r="B64" s="3" t="n"/>
      <c r="C64" s="22" t="n"/>
      <c r="D64" s="22" t="n"/>
      <c r="E64" s="5">
        <f>IF(OR(C64="",D64=""),"",IF(AND(ISNUMBER(C64),ISNUMBER(D64)),IF(D64&lt;=C64,"",(D64-C64)*24),""))</f>
        <v/>
      </c>
      <c r="F64" s="6">
        <f>IF(A64="","",COUNTIF('Callout Log'!$A$2:$A$101,A64))</f>
        <v/>
      </c>
      <c r="G64" s="6">
        <f>IF(A64="","",COUNTIFS('Callout Log'!$A$2:$A$101,A64,'Callout Log'!$F$2:$F$101,"Accepted"))</f>
        <v/>
      </c>
      <c r="H64" s="7">
        <f>IF(A64="","",IF(G64&lt;&gt;1,"",IFERROR(INDEX('Callout Log'!$C$2:$C$101,MATCH(A64,'Callout Log'!$I$2:$I$101,0)),"")))</f>
        <v/>
      </c>
      <c r="I64" s="7">
        <f>IF(A64="","",IF(OR(J64&lt;&gt;"OK",G64&gt;1),"Review",IF(G64=0,"Open",IF(H64="","Review","Accepted—planned"))))</f>
        <v/>
      </c>
      <c r="J64" s="7">
        <f>IF(COUNTA(A64:D64)=0,"",IF(AND(ISTEXT(A64),A64&lt;&gt;"",ISNUMBER(C64),ISNUMBER(D64),AND(OR(Settings!$B$2="",ISNUMBER(Settings!$B$2)),ISNUMBER(Settings!$B$3),Settings!$B$4&lt;&gt;"",OR(Settings!$B$5="US DST observed",Settings!$B$5="No DST",Settings!$B$5="Manual review"))),IF(AND(ISTEXT(B64),B64&lt;&gt;"",COUNTIF($A$2:$A$101,A64)=1,ISERROR(SEARCH("~*",A64)),ISERROR(SEARCH("~?",A64)),ISERROR(SEARCH("~~",A64)),C64&gt;=1,D64&gt;C64,Settings!$B$3&gt;0,COUNTIFS('Callout Log'!$A$2:$A$101,A64,'Callout Log'!$K$2:$K$101,"&lt;&gt;OK")=0,NOT(OR(Settings!$B$5="Manual review",AND(Settings!$B$5="US DST observed",OR(AND(C64&lt;(DATE(YEAR(C64),3,8)+MOD(1-WEEKDAY(DATE(YEAR(C64),3,8)),7))+1,D64&gt;=(DATE(YEAR(C64),3,8)+MOD(1-WEEKDAY(DATE(YEAR(C64),3,8)),7))),AND(C64&lt;(DATE(YEAR(C64),11,1)+MOD(1-WEEKDAY(DATE(YEAR(C64),11,1)),7))+1,D64&gt;=(DATE(YEAR(C64),11,1)+MOD(1-WEEKDAY(DATE(YEAR(C64),11,1)),7))),AND(C64&lt;(DATE(YEAR(D64),3,8)+MOD(1-WEEKDAY(DATE(YEAR(D64),3,8)),7))+1,D64&gt;=(DATE(YEAR(D64),3,8)+MOD(1-WEEKDAY(DATE(YEAR(D64),3,8)),7))),AND(C64&lt;(DATE(YEAR(D64),11,1)+MOD(1-WEEKDAY(DATE(YEAR(D64),11,1)),7))+1,D64&gt;=(DATE(YEAR(D64),11,1)+MOD(1-WEEKDAY(DATE(YEAR(D64),11,1)),7)))))))),"OK","Review input"),"Review input"))</f>
        <v/>
      </c>
    </row>
    <row r="65" ht="34" customHeight="1">
      <c r="A65" s="3" t="n"/>
      <c r="B65" s="3" t="n"/>
      <c r="C65" s="22" t="n"/>
      <c r="D65" s="22" t="n"/>
      <c r="E65" s="10">
        <f>IF(OR(C65="",D65=""),"",IF(AND(ISNUMBER(C65),ISNUMBER(D65)),IF(D65&lt;=C65,"",(D65-C65)*24),""))</f>
        <v/>
      </c>
      <c r="F65" s="11">
        <f>IF(A65="","",COUNTIF('Callout Log'!$A$2:$A$101,A65))</f>
        <v/>
      </c>
      <c r="G65" s="11">
        <f>IF(A65="","",COUNTIFS('Callout Log'!$A$2:$A$101,A65,'Callout Log'!$F$2:$F$101,"Accepted"))</f>
        <v/>
      </c>
      <c r="H65" s="12">
        <f>IF(A65="","",IF(G65&lt;&gt;1,"",IFERROR(INDEX('Callout Log'!$C$2:$C$101,MATCH(A65,'Callout Log'!$I$2:$I$101,0)),"")))</f>
        <v/>
      </c>
      <c r="I65" s="12">
        <f>IF(A65="","",IF(OR(J65&lt;&gt;"OK",G65&gt;1),"Review",IF(G65=0,"Open",IF(H65="","Review","Accepted—planned"))))</f>
        <v/>
      </c>
      <c r="J65" s="12">
        <f>IF(COUNTA(A65:D65)=0,"",IF(AND(ISTEXT(A65),A65&lt;&gt;"",ISNUMBER(C65),ISNUMBER(D65),AND(OR(Settings!$B$2="",ISNUMBER(Settings!$B$2)),ISNUMBER(Settings!$B$3),Settings!$B$4&lt;&gt;"",OR(Settings!$B$5="US DST observed",Settings!$B$5="No DST",Settings!$B$5="Manual review"))),IF(AND(ISTEXT(B65),B65&lt;&gt;"",COUNTIF($A$2:$A$101,A65)=1,ISERROR(SEARCH("~*",A65)),ISERROR(SEARCH("~?",A65)),ISERROR(SEARCH("~~",A65)),C65&gt;=1,D65&gt;C65,Settings!$B$3&gt;0,COUNTIFS('Callout Log'!$A$2:$A$101,A65,'Callout Log'!$K$2:$K$101,"&lt;&gt;OK")=0,NOT(OR(Settings!$B$5="Manual review",AND(Settings!$B$5="US DST observed",OR(AND(C65&lt;(DATE(YEAR(C65),3,8)+MOD(1-WEEKDAY(DATE(YEAR(C65),3,8)),7))+1,D65&gt;=(DATE(YEAR(C65),3,8)+MOD(1-WEEKDAY(DATE(YEAR(C65),3,8)),7))),AND(C65&lt;(DATE(YEAR(C65),11,1)+MOD(1-WEEKDAY(DATE(YEAR(C65),11,1)),7))+1,D65&gt;=(DATE(YEAR(C65),11,1)+MOD(1-WEEKDAY(DATE(YEAR(C65),11,1)),7))),AND(C65&lt;(DATE(YEAR(D65),3,8)+MOD(1-WEEKDAY(DATE(YEAR(D65),3,8)),7))+1,D65&gt;=(DATE(YEAR(D65),3,8)+MOD(1-WEEKDAY(DATE(YEAR(D65),3,8)),7))),AND(C65&lt;(DATE(YEAR(D65),11,1)+MOD(1-WEEKDAY(DATE(YEAR(D65),11,1)),7))+1,D65&gt;=(DATE(YEAR(D65),11,1)+MOD(1-WEEKDAY(DATE(YEAR(D65),11,1)),7)))))))),"OK","Review input"),"Review input"))</f>
        <v/>
      </c>
    </row>
    <row r="66" ht="34" customHeight="1">
      <c r="A66" s="3" t="n"/>
      <c r="B66" s="3" t="n"/>
      <c r="C66" s="22" t="n"/>
      <c r="D66" s="22" t="n"/>
      <c r="E66" s="5">
        <f>IF(OR(C66="",D66=""),"",IF(AND(ISNUMBER(C66),ISNUMBER(D66)),IF(D66&lt;=C66,"",(D66-C66)*24),""))</f>
        <v/>
      </c>
      <c r="F66" s="6">
        <f>IF(A66="","",COUNTIF('Callout Log'!$A$2:$A$101,A66))</f>
        <v/>
      </c>
      <c r="G66" s="6">
        <f>IF(A66="","",COUNTIFS('Callout Log'!$A$2:$A$101,A66,'Callout Log'!$F$2:$F$101,"Accepted"))</f>
        <v/>
      </c>
      <c r="H66" s="7">
        <f>IF(A66="","",IF(G66&lt;&gt;1,"",IFERROR(INDEX('Callout Log'!$C$2:$C$101,MATCH(A66,'Callout Log'!$I$2:$I$101,0)),"")))</f>
        <v/>
      </c>
      <c r="I66" s="7">
        <f>IF(A66="","",IF(OR(J66&lt;&gt;"OK",G66&gt;1),"Review",IF(G66=0,"Open",IF(H66="","Review","Accepted—planned"))))</f>
        <v/>
      </c>
      <c r="J66" s="7">
        <f>IF(COUNTA(A66:D66)=0,"",IF(AND(ISTEXT(A66),A66&lt;&gt;"",ISNUMBER(C66),ISNUMBER(D66),AND(OR(Settings!$B$2="",ISNUMBER(Settings!$B$2)),ISNUMBER(Settings!$B$3),Settings!$B$4&lt;&gt;"",OR(Settings!$B$5="US DST observed",Settings!$B$5="No DST",Settings!$B$5="Manual review"))),IF(AND(ISTEXT(B66),B66&lt;&gt;"",COUNTIF($A$2:$A$101,A66)=1,ISERROR(SEARCH("~*",A66)),ISERROR(SEARCH("~?",A66)),ISERROR(SEARCH("~~",A66)),C66&gt;=1,D66&gt;C66,Settings!$B$3&gt;0,COUNTIFS('Callout Log'!$A$2:$A$101,A66,'Callout Log'!$K$2:$K$101,"&lt;&gt;OK")=0,NOT(OR(Settings!$B$5="Manual review",AND(Settings!$B$5="US DST observed",OR(AND(C66&lt;(DATE(YEAR(C66),3,8)+MOD(1-WEEKDAY(DATE(YEAR(C66),3,8)),7))+1,D66&gt;=(DATE(YEAR(C66),3,8)+MOD(1-WEEKDAY(DATE(YEAR(C66),3,8)),7))),AND(C66&lt;(DATE(YEAR(C66),11,1)+MOD(1-WEEKDAY(DATE(YEAR(C66),11,1)),7))+1,D66&gt;=(DATE(YEAR(C66),11,1)+MOD(1-WEEKDAY(DATE(YEAR(C66),11,1)),7))),AND(C66&lt;(DATE(YEAR(D66),3,8)+MOD(1-WEEKDAY(DATE(YEAR(D66),3,8)),7))+1,D66&gt;=(DATE(YEAR(D66),3,8)+MOD(1-WEEKDAY(DATE(YEAR(D66),3,8)),7))),AND(C66&lt;(DATE(YEAR(D66),11,1)+MOD(1-WEEKDAY(DATE(YEAR(D66),11,1)),7))+1,D66&gt;=(DATE(YEAR(D66),11,1)+MOD(1-WEEKDAY(DATE(YEAR(D66),11,1)),7)))))))),"OK","Review input"),"Review input"))</f>
        <v/>
      </c>
    </row>
    <row r="67" ht="34" customHeight="1">
      <c r="A67" s="3" t="n"/>
      <c r="B67" s="3" t="n"/>
      <c r="C67" s="22" t="n"/>
      <c r="D67" s="22" t="n"/>
      <c r="E67" s="10">
        <f>IF(OR(C67="",D67=""),"",IF(AND(ISNUMBER(C67),ISNUMBER(D67)),IF(D67&lt;=C67,"",(D67-C67)*24),""))</f>
        <v/>
      </c>
      <c r="F67" s="11">
        <f>IF(A67="","",COUNTIF('Callout Log'!$A$2:$A$101,A67))</f>
        <v/>
      </c>
      <c r="G67" s="11">
        <f>IF(A67="","",COUNTIFS('Callout Log'!$A$2:$A$101,A67,'Callout Log'!$F$2:$F$101,"Accepted"))</f>
        <v/>
      </c>
      <c r="H67" s="12">
        <f>IF(A67="","",IF(G67&lt;&gt;1,"",IFERROR(INDEX('Callout Log'!$C$2:$C$101,MATCH(A67,'Callout Log'!$I$2:$I$101,0)),"")))</f>
        <v/>
      </c>
      <c r="I67" s="12">
        <f>IF(A67="","",IF(OR(J67&lt;&gt;"OK",G67&gt;1),"Review",IF(G67=0,"Open",IF(H67="","Review","Accepted—planned"))))</f>
        <v/>
      </c>
      <c r="J67" s="12">
        <f>IF(COUNTA(A67:D67)=0,"",IF(AND(ISTEXT(A67),A67&lt;&gt;"",ISNUMBER(C67),ISNUMBER(D67),AND(OR(Settings!$B$2="",ISNUMBER(Settings!$B$2)),ISNUMBER(Settings!$B$3),Settings!$B$4&lt;&gt;"",OR(Settings!$B$5="US DST observed",Settings!$B$5="No DST",Settings!$B$5="Manual review"))),IF(AND(ISTEXT(B67),B67&lt;&gt;"",COUNTIF($A$2:$A$101,A67)=1,ISERROR(SEARCH("~*",A67)),ISERROR(SEARCH("~?",A67)),ISERROR(SEARCH("~~",A67)),C67&gt;=1,D67&gt;C67,Settings!$B$3&gt;0,COUNTIFS('Callout Log'!$A$2:$A$101,A67,'Callout Log'!$K$2:$K$101,"&lt;&gt;OK")=0,NOT(OR(Settings!$B$5="Manual review",AND(Settings!$B$5="US DST observed",OR(AND(C67&lt;(DATE(YEAR(C67),3,8)+MOD(1-WEEKDAY(DATE(YEAR(C67),3,8)),7))+1,D67&gt;=(DATE(YEAR(C67),3,8)+MOD(1-WEEKDAY(DATE(YEAR(C67),3,8)),7))),AND(C67&lt;(DATE(YEAR(C67),11,1)+MOD(1-WEEKDAY(DATE(YEAR(C67),11,1)),7))+1,D67&gt;=(DATE(YEAR(C67),11,1)+MOD(1-WEEKDAY(DATE(YEAR(C67),11,1)),7))),AND(C67&lt;(DATE(YEAR(D67),3,8)+MOD(1-WEEKDAY(DATE(YEAR(D67),3,8)),7))+1,D67&gt;=(DATE(YEAR(D67),3,8)+MOD(1-WEEKDAY(DATE(YEAR(D67),3,8)),7))),AND(C67&lt;(DATE(YEAR(D67),11,1)+MOD(1-WEEKDAY(DATE(YEAR(D67),11,1)),7))+1,D67&gt;=(DATE(YEAR(D67),11,1)+MOD(1-WEEKDAY(DATE(YEAR(D67),11,1)),7)))))))),"OK","Review input"),"Review input"))</f>
        <v/>
      </c>
    </row>
    <row r="68" ht="34" customHeight="1">
      <c r="A68" s="3" t="n"/>
      <c r="B68" s="3" t="n"/>
      <c r="C68" s="22" t="n"/>
      <c r="D68" s="22" t="n"/>
      <c r="E68" s="5">
        <f>IF(OR(C68="",D68=""),"",IF(AND(ISNUMBER(C68),ISNUMBER(D68)),IF(D68&lt;=C68,"",(D68-C68)*24),""))</f>
        <v/>
      </c>
      <c r="F68" s="6">
        <f>IF(A68="","",COUNTIF('Callout Log'!$A$2:$A$101,A68))</f>
        <v/>
      </c>
      <c r="G68" s="6">
        <f>IF(A68="","",COUNTIFS('Callout Log'!$A$2:$A$101,A68,'Callout Log'!$F$2:$F$101,"Accepted"))</f>
        <v/>
      </c>
      <c r="H68" s="7">
        <f>IF(A68="","",IF(G68&lt;&gt;1,"",IFERROR(INDEX('Callout Log'!$C$2:$C$101,MATCH(A68,'Callout Log'!$I$2:$I$101,0)),"")))</f>
        <v/>
      </c>
      <c r="I68" s="7">
        <f>IF(A68="","",IF(OR(J68&lt;&gt;"OK",G68&gt;1),"Review",IF(G68=0,"Open",IF(H68="","Review","Accepted—planned"))))</f>
        <v/>
      </c>
      <c r="J68" s="7">
        <f>IF(COUNTA(A68:D68)=0,"",IF(AND(ISTEXT(A68),A68&lt;&gt;"",ISNUMBER(C68),ISNUMBER(D68),AND(OR(Settings!$B$2="",ISNUMBER(Settings!$B$2)),ISNUMBER(Settings!$B$3),Settings!$B$4&lt;&gt;"",OR(Settings!$B$5="US DST observed",Settings!$B$5="No DST",Settings!$B$5="Manual review"))),IF(AND(ISTEXT(B68),B68&lt;&gt;"",COUNTIF($A$2:$A$101,A68)=1,ISERROR(SEARCH("~*",A68)),ISERROR(SEARCH("~?",A68)),ISERROR(SEARCH("~~",A68)),C68&gt;=1,D68&gt;C68,Settings!$B$3&gt;0,COUNTIFS('Callout Log'!$A$2:$A$101,A68,'Callout Log'!$K$2:$K$101,"&lt;&gt;OK")=0,NOT(OR(Settings!$B$5="Manual review",AND(Settings!$B$5="US DST observed",OR(AND(C68&lt;(DATE(YEAR(C68),3,8)+MOD(1-WEEKDAY(DATE(YEAR(C68),3,8)),7))+1,D68&gt;=(DATE(YEAR(C68),3,8)+MOD(1-WEEKDAY(DATE(YEAR(C68),3,8)),7))),AND(C68&lt;(DATE(YEAR(C68),11,1)+MOD(1-WEEKDAY(DATE(YEAR(C68),11,1)),7))+1,D68&gt;=(DATE(YEAR(C68),11,1)+MOD(1-WEEKDAY(DATE(YEAR(C68),11,1)),7))),AND(C68&lt;(DATE(YEAR(D68),3,8)+MOD(1-WEEKDAY(DATE(YEAR(D68),3,8)),7))+1,D68&gt;=(DATE(YEAR(D68),3,8)+MOD(1-WEEKDAY(DATE(YEAR(D68),3,8)),7))),AND(C68&lt;(DATE(YEAR(D68),11,1)+MOD(1-WEEKDAY(DATE(YEAR(D68),11,1)),7))+1,D68&gt;=(DATE(YEAR(D68),11,1)+MOD(1-WEEKDAY(DATE(YEAR(D68),11,1)),7)))))))),"OK","Review input"),"Review input"))</f>
        <v/>
      </c>
    </row>
    <row r="69" ht="34" customHeight="1">
      <c r="A69" s="3" t="n"/>
      <c r="B69" s="3" t="n"/>
      <c r="C69" s="22" t="n"/>
      <c r="D69" s="22" t="n"/>
      <c r="E69" s="10">
        <f>IF(OR(C69="",D69=""),"",IF(AND(ISNUMBER(C69),ISNUMBER(D69)),IF(D69&lt;=C69,"",(D69-C69)*24),""))</f>
        <v/>
      </c>
      <c r="F69" s="11">
        <f>IF(A69="","",COUNTIF('Callout Log'!$A$2:$A$101,A69))</f>
        <v/>
      </c>
      <c r="G69" s="11">
        <f>IF(A69="","",COUNTIFS('Callout Log'!$A$2:$A$101,A69,'Callout Log'!$F$2:$F$101,"Accepted"))</f>
        <v/>
      </c>
      <c r="H69" s="12">
        <f>IF(A69="","",IF(G69&lt;&gt;1,"",IFERROR(INDEX('Callout Log'!$C$2:$C$101,MATCH(A69,'Callout Log'!$I$2:$I$101,0)),"")))</f>
        <v/>
      </c>
      <c r="I69" s="12">
        <f>IF(A69="","",IF(OR(J69&lt;&gt;"OK",G69&gt;1),"Review",IF(G69=0,"Open",IF(H69="","Review","Accepted—planned"))))</f>
        <v/>
      </c>
      <c r="J69" s="12">
        <f>IF(COUNTA(A69:D69)=0,"",IF(AND(ISTEXT(A69),A69&lt;&gt;"",ISNUMBER(C69),ISNUMBER(D69),AND(OR(Settings!$B$2="",ISNUMBER(Settings!$B$2)),ISNUMBER(Settings!$B$3),Settings!$B$4&lt;&gt;"",OR(Settings!$B$5="US DST observed",Settings!$B$5="No DST",Settings!$B$5="Manual review"))),IF(AND(ISTEXT(B69),B69&lt;&gt;"",COUNTIF($A$2:$A$101,A69)=1,ISERROR(SEARCH("~*",A69)),ISERROR(SEARCH("~?",A69)),ISERROR(SEARCH("~~",A69)),C69&gt;=1,D69&gt;C69,Settings!$B$3&gt;0,COUNTIFS('Callout Log'!$A$2:$A$101,A69,'Callout Log'!$K$2:$K$101,"&lt;&gt;OK")=0,NOT(OR(Settings!$B$5="Manual review",AND(Settings!$B$5="US DST observed",OR(AND(C69&lt;(DATE(YEAR(C69),3,8)+MOD(1-WEEKDAY(DATE(YEAR(C69),3,8)),7))+1,D69&gt;=(DATE(YEAR(C69),3,8)+MOD(1-WEEKDAY(DATE(YEAR(C69),3,8)),7))),AND(C69&lt;(DATE(YEAR(C69),11,1)+MOD(1-WEEKDAY(DATE(YEAR(C69),11,1)),7))+1,D69&gt;=(DATE(YEAR(C69),11,1)+MOD(1-WEEKDAY(DATE(YEAR(C69),11,1)),7))),AND(C69&lt;(DATE(YEAR(D69),3,8)+MOD(1-WEEKDAY(DATE(YEAR(D69),3,8)),7))+1,D69&gt;=(DATE(YEAR(D69),3,8)+MOD(1-WEEKDAY(DATE(YEAR(D69),3,8)),7))),AND(C69&lt;(DATE(YEAR(D69),11,1)+MOD(1-WEEKDAY(DATE(YEAR(D69),11,1)),7))+1,D69&gt;=(DATE(YEAR(D69),11,1)+MOD(1-WEEKDAY(DATE(YEAR(D69),11,1)),7)))))))),"OK","Review input"),"Review input"))</f>
        <v/>
      </c>
    </row>
    <row r="70" ht="34" customHeight="1">
      <c r="A70" s="3" t="n"/>
      <c r="B70" s="3" t="n"/>
      <c r="C70" s="22" t="n"/>
      <c r="D70" s="22" t="n"/>
      <c r="E70" s="5">
        <f>IF(OR(C70="",D70=""),"",IF(AND(ISNUMBER(C70),ISNUMBER(D70)),IF(D70&lt;=C70,"",(D70-C70)*24),""))</f>
        <v/>
      </c>
      <c r="F70" s="6">
        <f>IF(A70="","",COUNTIF('Callout Log'!$A$2:$A$101,A70))</f>
        <v/>
      </c>
      <c r="G70" s="6">
        <f>IF(A70="","",COUNTIFS('Callout Log'!$A$2:$A$101,A70,'Callout Log'!$F$2:$F$101,"Accepted"))</f>
        <v/>
      </c>
      <c r="H70" s="7">
        <f>IF(A70="","",IF(G70&lt;&gt;1,"",IFERROR(INDEX('Callout Log'!$C$2:$C$101,MATCH(A70,'Callout Log'!$I$2:$I$101,0)),"")))</f>
        <v/>
      </c>
      <c r="I70" s="7">
        <f>IF(A70="","",IF(OR(J70&lt;&gt;"OK",G70&gt;1),"Review",IF(G70=0,"Open",IF(H70="","Review","Accepted—planned"))))</f>
        <v/>
      </c>
      <c r="J70" s="7">
        <f>IF(COUNTA(A70:D70)=0,"",IF(AND(ISTEXT(A70),A70&lt;&gt;"",ISNUMBER(C70),ISNUMBER(D70),AND(OR(Settings!$B$2="",ISNUMBER(Settings!$B$2)),ISNUMBER(Settings!$B$3),Settings!$B$4&lt;&gt;"",OR(Settings!$B$5="US DST observed",Settings!$B$5="No DST",Settings!$B$5="Manual review"))),IF(AND(ISTEXT(B70),B70&lt;&gt;"",COUNTIF($A$2:$A$101,A70)=1,ISERROR(SEARCH("~*",A70)),ISERROR(SEARCH("~?",A70)),ISERROR(SEARCH("~~",A70)),C70&gt;=1,D70&gt;C70,Settings!$B$3&gt;0,COUNTIFS('Callout Log'!$A$2:$A$101,A70,'Callout Log'!$K$2:$K$101,"&lt;&gt;OK")=0,NOT(OR(Settings!$B$5="Manual review",AND(Settings!$B$5="US DST observed",OR(AND(C70&lt;(DATE(YEAR(C70),3,8)+MOD(1-WEEKDAY(DATE(YEAR(C70),3,8)),7))+1,D70&gt;=(DATE(YEAR(C70),3,8)+MOD(1-WEEKDAY(DATE(YEAR(C70),3,8)),7))),AND(C70&lt;(DATE(YEAR(C70),11,1)+MOD(1-WEEKDAY(DATE(YEAR(C70),11,1)),7))+1,D70&gt;=(DATE(YEAR(C70),11,1)+MOD(1-WEEKDAY(DATE(YEAR(C70),11,1)),7))),AND(C70&lt;(DATE(YEAR(D70),3,8)+MOD(1-WEEKDAY(DATE(YEAR(D70),3,8)),7))+1,D70&gt;=(DATE(YEAR(D70),3,8)+MOD(1-WEEKDAY(DATE(YEAR(D70),3,8)),7))),AND(C70&lt;(DATE(YEAR(D70),11,1)+MOD(1-WEEKDAY(DATE(YEAR(D70),11,1)),7))+1,D70&gt;=(DATE(YEAR(D70),11,1)+MOD(1-WEEKDAY(DATE(YEAR(D70),11,1)),7)))))))),"OK","Review input"),"Review input"))</f>
        <v/>
      </c>
    </row>
    <row r="71" ht="34" customHeight="1">
      <c r="A71" s="3" t="n"/>
      <c r="B71" s="3" t="n"/>
      <c r="C71" s="22" t="n"/>
      <c r="D71" s="22" t="n"/>
      <c r="E71" s="10">
        <f>IF(OR(C71="",D71=""),"",IF(AND(ISNUMBER(C71),ISNUMBER(D71)),IF(D71&lt;=C71,"",(D71-C71)*24),""))</f>
        <v/>
      </c>
      <c r="F71" s="11">
        <f>IF(A71="","",COUNTIF('Callout Log'!$A$2:$A$101,A71))</f>
        <v/>
      </c>
      <c r="G71" s="11">
        <f>IF(A71="","",COUNTIFS('Callout Log'!$A$2:$A$101,A71,'Callout Log'!$F$2:$F$101,"Accepted"))</f>
        <v/>
      </c>
      <c r="H71" s="12">
        <f>IF(A71="","",IF(G71&lt;&gt;1,"",IFERROR(INDEX('Callout Log'!$C$2:$C$101,MATCH(A71,'Callout Log'!$I$2:$I$101,0)),"")))</f>
        <v/>
      </c>
      <c r="I71" s="12">
        <f>IF(A71="","",IF(OR(J71&lt;&gt;"OK",G71&gt;1),"Review",IF(G71=0,"Open",IF(H71="","Review","Accepted—planned"))))</f>
        <v/>
      </c>
      <c r="J71" s="12">
        <f>IF(COUNTA(A71:D71)=0,"",IF(AND(ISTEXT(A71),A71&lt;&gt;"",ISNUMBER(C71),ISNUMBER(D71),AND(OR(Settings!$B$2="",ISNUMBER(Settings!$B$2)),ISNUMBER(Settings!$B$3),Settings!$B$4&lt;&gt;"",OR(Settings!$B$5="US DST observed",Settings!$B$5="No DST",Settings!$B$5="Manual review"))),IF(AND(ISTEXT(B71),B71&lt;&gt;"",COUNTIF($A$2:$A$101,A71)=1,ISERROR(SEARCH("~*",A71)),ISERROR(SEARCH("~?",A71)),ISERROR(SEARCH("~~",A71)),C71&gt;=1,D71&gt;C71,Settings!$B$3&gt;0,COUNTIFS('Callout Log'!$A$2:$A$101,A71,'Callout Log'!$K$2:$K$101,"&lt;&gt;OK")=0,NOT(OR(Settings!$B$5="Manual review",AND(Settings!$B$5="US DST observed",OR(AND(C71&lt;(DATE(YEAR(C71),3,8)+MOD(1-WEEKDAY(DATE(YEAR(C71),3,8)),7))+1,D71&gt;=(DATE(YEAR(C71),3,8)+MOD(1-WEEKDAY(DATE(YEAR(C71),3,8)),7))),AND(C71&lt;(DATE(YEAR(C71),11,1)+MOD(1-WEEKDAY(DATE(YEAR(C71),11,1)),7))+1,D71&gt;=(DATE(YEAR(C71),11,1)+MOD(1-WEEKDAY(DATE(YEAR(C71),11,1)),7))),AND(C71&lt;(DATE(YEAR(D71),3,8)+MOD(1-WEEKDAY(DATE(YEAR(D71),3,8)),7))+1,D71&gt;=(DATE(YEAR(D71),3,8)+MOD(1-WEEKDAY(DATE(YEAR(D71),3,8)),7))),AND(C71&lt;(DATE(YEAR(D71),11,1)+MOD(1-WEEKDAY(DATE(YEAR(D71),11,1)),7))+1,D71&gt;=(DATE(YEAR(D71),11,1)+MOD(1-WEEKDAY(DATE(YEAR(D71),11,1)),7)))))))),"OK","Review input"),"Review input"))</f>
        <v/>
      </c>
    </row>
    <row r="72" ht="34" customHeight="1">
      <c r="A72" s="3" t="n"/>
      <c r="B72" s="3" t="n"/>
      <c r="C72" s="22" t="n"/>
      <c r="D72" s="22" t="n"/>
      <c r="E72" s="5">
        <f>IF(OR(C72="",D72=""),"",IF(AND(ISNUMBER(C72),ISNUMBER(D72)),IF(D72&lt;=C72,"",(D72-C72)*24),""))</f>
        <v/>
      </c>
      <c r="F72" s="6">
        <f>IF(A72="","",COUNTIF('Callout Log'!$A$2:$A$101,A72))</f>
        <v/>
      </c>
      <c r="G72" s="6">
        <f>IF(A72="","",COUNTIFS('Callout Log'!$A$2:$A$101,A72,'Callout Log'!$F$2:$F$101,"Accepted"))</f>
        <v/>
      </c>
      <c r="H72" s="7">
        <f>IF(A72="","",IF(G72&lt;&gt;1,"",IFERROR(INDEX('Callout Log'!$C$2:$C$101,MATCH(A72,'Callout Log'!$I$2:$I$101,0)),"")))</f>
        <v/>
      </c>
      <c r="I72" s="7">
        <f>IF(A72="","",IF(OR(J72&lt;&gt;"OK",G72&gt;1),"Review",IF(G72=0,"Open",IF(H72="","Review","Accepted—planned"))))</f>
        <v/>
      </c>
      <c r="J72" s="7">
        <f>IF(COUNTA(A72:D72)=0,"",IF(AND(ISTEXT(A72),A72&lt;&gt;"",ISNUMBER(C72),ISNUMBER(D72),AND(OR(Settings!$B$2="",ISNUMBER(Settings!$B$2)),ISNUMBER(Settings!$B$3),Settings!$B$4&lt;&gt;"",OR(Settings!$B$5="US DST observed",Settings!$B$5="No DST",Settings!$B$5="Manual review"))),IF(AND(ISTEXT(B72),B72&lt;&gt;"",COUNTIF($A$2:$A$101,A72)=1,ISERROR(SEARCH("~*",A72)),ISERROR(SEARCH("~?",A72)),ISERROR(SEARCH("~~",A72)),C72&gt;=1,D72&gt;C72,Settings!$B$3&gt;0,COUNTIFS('Callout Log'!$A$2:$A$101,A72,'Callout Log'!$K$2:$K$101,"&lt;&gt;OK")=0,NOT(OR(Settings!$B$5="Manual review",AND(Settings!$B$5="US DST observed",OR(AND(C72&lt;(DATE(YEAR(C72),3,8)+MOD(1-WEEKDAY(DATE(YEAR(C72),3,8)),7))+1,D72&gt;=(DATE(YEAR(C72),3,8)+MOD(1-WEEKDAY(DATE(YEAR(C72),3,8)),7))),AND(C72&lt;(DATE(YEAR(C72),11,1)+MOD(1-WEEKDAY(DATE(YEAR(C72),11,1)),7))+1,D72&gt;=(DATE(YEAR(C72),11,1)+MOD(1-WEEKDAY(DATE(YEAR(C72),11,1)),7))),AND(C72&lt;(DATE(YEAR(D72),3,8)+MOD(1-WEEKDAY(DATE(YEAR(D72),3,8)),7))+1,D72&gt;=(DATE(YEAR(D72),3,8)+MOD(1-WEEKDAY(DATE(YEAR(D72),3,8)),7))),AND(C72&lt;(DATE(YEAR(D72),11,1)+MOD(1-WEEKDAY(DATE(YEAR(D72),11,1)),7))+1,D72&gt;=(DATE(YEAR(D72),11,1)+MOD(1-WEEKDAY(DATE(YEAR(D72),11,1)),7)))))))),"OK","Review input"),"Review input"))</f>
        <v/>
      </c>
    </row>
    <row r="73" ht="34" customHeight="1">
      <c r="A73" s="3" t="n"/>
      <c r="B73" s="3" t="n"/>
      <c r="C73" s="22" t="n"/>
      <c r="D73" s="22" t="n"/>
      <c r="E73" s="10">
        <f>IF(OR(C73="",D73=""),"",IF(AND(ISNUMBER(C73),ISNUMBER(D73)),IF(D73&lt;=C73,"",(D73-C73)*24),""))</f>
        <v/>
      </c>
      <c r="F73" s="11">
        <f>IF(A73="","",COUNTIF('Callout Log'!$A$2:$A$101,A73))</f>
        <v/>
      </c>
      <c r="G73" s="11">
        <f>IF(A73="","",COUNTIFS('Callout Log'!$A$2:$A$101,A73,'Callout Log'!$F$2:$F$101,"Accepted"))</f>
        <v/>
      </c>
      <c r="H73" s="12">
        <f>IF(A73="","",IF(G73&lt;&gt;1,"",IFERROR(INDEX('Callout Log'!$C$2:$C$101,MATCH(A73,'Callout Log'!$I$2:$I$101,0)),"")))</f>
        <v/>
      </c>
      <c r="I73" s="12">
        <f>IF(A73="","",IF(OR(J73&lt;&gt;"OK",G73&gt;1),"Review",IF(G73=0,"Open",IF(H73="","Review","Accepted—planned"))))</f>
        <v/>
      </c>
      <c r="J73" s="12">
        <f>IF(COUNTA(A73:D73)=0,"",IF(AND(ISTEXT(A73),A73&lt;&gt;"",ISNUMBER(C73),ISNUMBER(D73),AND(OR(Settings!$B$2="",ISNUMBER(Settings!$B$2)),ISNUMBER(Settings!$B$3),Settings!$B$4&lt;&gt;"",OR(Settings!$B$5="US DST observed",Settings!$B$5="No DST",Settings!$B$5="Manual review"))),IF(AND(ISTEXT(B73),B73&lt;&gt;"",COUNTIF($A$2:$A$101,A73)=1,ISERROR(SEARCH("~*",A73)),ISERROR(SEARCH("~?",A73)),ISERROR(SEARCH("~~",A73)),C73&gt;=1,D73&gt;C73,Settings!$B$3&gt;0,COUNTIFS('Callout Log'!$A$2:$A$101,A73,'Callout Log'!$K$2:$K$101,"&lt;&gt;OK")=0,NOT(OR(Settings!$B$5="Manual review",AND(Settings!$B$5="US DST observed",OR(AND(C73&lt;(DATE(YEAR(C73),3,8)+MOD(1-WEEKDAY(DATE(YEAR(C73),3,8)),7))+1,D73&gt;=(DATE(YEAR(C73),3,8)+MOD(1-WEEKDAY(DATE(YEAR(C73),3,8)),7))),AND(C73&lt;(DATE(YEAR(C73),11,1)+MOD(1-WEEKDAY(DATE(YEAR(C73),11,1)),7))+1,D73&gt;=(DATE(YEAR(C73),11,1)+MOD(1-WEEKDAY(DATE(YEAR(C73),11,1)),7))),AND(C73&lt;(DATE(YEAR(D73),3,8)+MOD(1-WEEKDAY(DATE(YEAR(D73),3,8)),7))+1,D73&gt;=(DATE(YEAR(D73),3,8)+MOD(1-WEEKDAY(DATE(YEAR(D73),3,8)),7))),AND(C73&lt;(DATE(YEAR(D73),11,1)+MOD(1-WEEKDAY(DATE(YEAR(D73),11,1)),7))+1,D73&gt;=(DATE(YEAR(D73),11,1)+MOD(1-WEEKDAY(DATE(YEAR(D73),11,1)),7)))))))),"OK","Review input"),"Review input"))</f>
        <v/>
      </c>
    </row>
    <row r="74" ht="34" customHeight="1">
      <c r="A74" s="3" t="n"/>
      <c r="B74" s="3" t="n"/>
      <c r="C74" s="22" t="n"/>
      <c r="D74" s="22" t="n"/>
      <c r="E74" s="5">
        <f>IF(OR(C74="",D74=""),"",IF(AND(ISNUMBER(C74),ISNUMBER(D74)),IF(D74&lt;=C74,"",(D74-C74)*24),""))</f>
        <v/>
      </c>
      <c r="F74" s="6">
        <f>IF(A74="","",COUNTIF('Callout Log'!$A$2:$A$101,A74))</f>
        <v/>
      </c>
      <c r="G74" s="6">
        <f>IF(A74="","",COUNTIFS('Callout Log'!$A$2:$A$101,A74,'Callout Log'!$F$2:$F$101,"Accepted"))</f>
        <v/>
      </c>
      <c r="H74" s="7">
        <f>IF(A74="","",IF(G74&lt;&gt;1,"",IFERROR(INDEX('Callout Log'!$C$2:$C$101,MATCH(A74,'Callout Log'!$I$2:$I$101,0)),"")))</f>
        <v/>
      </c>
      <c r="I74" s="7">
        <f>IF(A74="","",IF(OR(J74&lt;&gt;"OK",G74&gt;1),"Review",IF(G74=0,"Open",IF(H74="","Review","Accepted—planned"))))</f>
        <v/>
      </c>
      <c r="J74" s="7">
        <f>IF(COUNTA(A74:D74)=0,"",IF(AND(ISTEXT(A74),A74&lt;&gt;"",ISNUMBER(C74),ISNUMBER(D74),AND(OR(Settings!$B$2="",ISNUMBER(Settings!$B$2)),ISNUMBER(Settings!$B$3),Settings!$B$4&lt;&gt;"",OR(Settings!$B$5="US DST observed",Settings!$B$5="No DST",Settings!$B$5="Manual review"))),IF(AND(ISTEXT(B74),B74&lt;&gt;"",COUNTIF($A$2:$A$101,A74)=1,ISERROR(SEARCH("~*",A74)),ISERROR(SEARCH("~?",A74)),ISERROR(SEARCH("~~",A74)),C74&gt;=1,D74&gt;C74,Settings!$B$3&gt;0,COUNTIFS('Callout Log'!$A$2:$A$101,A74,'Callout Log'!$K$2:$K$101,"&lt;&gt;OK")=0,NOT(OR(Settings!$B$5="Manual review",AND(Settings!$B$5="US DST observed",OR(AND(C74&lt;(DATE(YEAR(C74),3,8)+MOD(1-WEEKDAY(DATE(YEAR(C74),3,8)),7))+1,D74&gt;=(DATE(YEAR(C74),3,8)+MOD(1-WEEKDAY(DATE(YEAR(C74),3,8)),7))),AND(C74&lt;(DATE(YEAR(C74),11,1)+MOD(1-WEEKDAY(DATE(YEAR(C74),11,1)),7))+1,D74&gt;=(DATE(YEAR(C74),11,1)+MOD(1-WEEKDAY(DATE(YEAR(C74),11,1)),7))),AND(C74&lt;(DATE(YEAR(D74),3,8)+MOD(1-WEEKDAY(DATE(YEAR(D74),3,8)),7))+1,D74&gt;=(DATE(YEAR(D74),3,8)+MOD(1-WEEKDAY(DATE(YEAR(D74),3,8)),7))),AND(C74&lt;(DATE(YEAR(D74),11,1)+MOD(1-WEEKDAY(DATE(YEAR(D74),11,1)),7))+1,D74&gt;=(DATE(YEAR(D74),11,1)+MOD(1-WEEKDAY(DATE(YEAR(D74),11,1)),7)))))))),"OK","Review input"),"Review input"))</f>
        <v/>
      </c>
    </row>
    <row r="75" ht="34" customHeight="1">
      <c r="A75" s="3" t="n"/>
      <c r="B75" s="3" t="n"/>
      <c r="C75" s="22" t="n"/>
      <c r="D75" s="22" t="n"/>
      <c r="E75" s="10">
        <f>IF(OR(C75="",D75=""),"",IF(AND(ISNUMBER(C75),ISNUMBER(D75)),IF(D75&lt;=C75,"",(D75-C75)*24),""))</f>
        <v/>
      </c>
      <c r="F75" s="11">
        <f>IF(A75="","",COUNTIF('Callout Log'!$A$2:$A$101,A75))</f>
        <v/>
      </c>
      <c r="G75" s="11">
        <f>IF(A75="","",COUNTIFS('Callout Log'!$A$2:$A$101,A75,'Callout Log'!$F$2:$F$101,"Accepted"))</f>
        <v/>
      </c>
      <c r="H75" s="12">
        <f>IF(A75="","",IF(G75&lt;&gt;1,"",IFERROR(INDEX('Callout Log'!$C$2:$C$101,MATCH(A75,'Callout Log'!$I$2:$I$101,0)),"")))</f>
        <v/>
      </c>
      <c r="I75" s="12">
        <f>IF(A75="","",IF(OR(J75&lt;&gt;"OK",G75&gt;1),"Review",IF(G75=0,"Open",IF(H75="","Review","Accepted—planned"))))</f>
        <v/>
      </c>
      <c r="J75" s="12">
        <f>IF(COUNTA(A75:D75)=0,"",IF(AND(ISTEXT(A75),A75&lt;&gt;"",ISNUMBER(C75),ISNUMBER(D75),AND(OR(Settings!$B$2="",ISNUMBER(Settings!$B$2)),ISNUMBER(Settings!$B$3),Settings!$B$4&lt;&gt;"",OR(Settings!$B$5="US DST observed",Settings!$B$5="No DST",Settings!$B$5="Manual review"))),IF(AND(ISTEXT(B75),B75&lt;&gt;"",COUNTIF($A$2:$A$101,A75)=1,ISERROR(SEARCH("~*",A75)),ISERROR(SEARCH("~?",A75)),ISERROR(SEARCH("~~",A75)),C75&gt;=1,D75&gt;C75,Settings!$B$3&gt;0,COUNTIFS('Callout Log'!$A$2:$A$101,A75,'Callout Log'!$K$2:$K$101,"&lt;&gt;OK")=0,NOT(OR(Settings!$B$5="Manual review",AND(Settings!$B$5="US DST observed",OR(AND(C75&lt;(DATE(YEAR(C75),3,8)+MOD(1-WEEKDAY(DATE(YEAR(C75),3,8)),7))+1,D75&gt;=(DATE(YEAR(C75),3,8)+MOD(1-WEEKDAY(DATE(YEAR(C75),3,8)),7))),AND(C75&lt;(DATE(YEAR(C75),11,1)+MOD(1-WEEKDAY(DATE(YEAR(C75),11,1)),7))+1,D75&gt;=(DATE(YEAR(C75),11,1)+MOD(1-WEEKDAY(DATE(YEAR(C75),11,1)),7))),AND(C75&lt;(DATE(YEAR(D75),3,8)+MOD(1-WEEKDAY(DATE(YEAR(D75),3,8)),7))+1,D75&gt;=(DATE(YEAR(D75),3,8)+MOD(1-WEEKDAY(DATE(YEAR(D75),3,8)),7))),AND(C75&lt;(DATE(YEAR(D75),11,1)+MOD(1-WEEKDAY(DATE(YEAR(D75),11,1)),7))+1,D75&gt;=(DATE(YEAR(D75),11,1)+MOD(1-WEEKDAY(DATE(YEAR(D75),11,1)),7)))))))),"OK","Review input"),"Review input"))</f>
        <v/>
      </c>
    </row>
    <row r="76" ht="34" customHeight="1">
      <c r="A76" s="3" t="n"/>
      <c r="B76" s="3" t="n"/>
      <c r="C76" s="22" t="n"/>
      <c r="D76" s="22" t="n"/>
      <c r="E76" s="5">
        <f>IF(OR(C76="",D76=""),"",IF(AND(ISNUMBER(C76),ISNUMBER(D76)),IF(D76&lt;=C76,"",(D76-C76)*24),""))</f>
        <v/>
      </c>
      <c r="F76" s="6">
        <f>IF(A76="","",COUNTIF('Callout Log'!$A$2:$A$101,A76))</f>
        <v/>
      </c>
      <c r="G76" s="6">
        <f>IF(A76="","",COUNTIFS('Callout Log'!$A$2:$A$101,A76,'Callout Log'!$F$2:$F$101,"Accepted"))</f>
        <v/>
      </c>
      <c r="H76" s="7">
        <f>IF(A76="","",IF(G76&lt;&gt;1,"",IFERROR(INDEX('Callout Log'!$C$2:$C$101,MATCH(A76,'Callout Log'!$I$2:$I$101,0)),"")))</f>
        <v/>
      </c>
      <c r="I76" s="7">
        <f>IF(A76="","",IF(OR(J76&lt;&gt;"OK",G76&gt;1),"Review",IF(G76=0,"Open",IF(H76="","Review","Accepted—planned"))))</f>
        <v/>
      </c>
      <c r="J76" s="7">
        <f>IF(COUNTA(A76:D76)=0,"",IF(AND(ISTEXT(A76),A76&lt;&gt;"",ISNUMBER(C76),ISNUMBER(D76),AND(OR(Settings!$B$2="",ISNUMBER(Settings!$B$2)),ISNUMBER(Settings!$B$3),Settings!$B$4&lt;&gt;"",OR(Settings!$B$5="US DST observed",Settings!$B$5="No DST",Settings!$B$5="Manual review"))),IF(AND(ISTEXT(B76),B76&lt;&gt;"",COUNTIF($A$2:$A$101,A76)=1,ISERROR(SEARCH("~*",A76)),ISERROR(SEARCH("~?",A76)),ISERROR(SEARCH("~~",A76)),C76&gt;=1,D76&gt;C76,Settings!$B$3&gt;0,COUNTIFS('Callout Log'!$A$2:$A$101,A76,'Callout Log'!$K$2:$K$101,"&lt;&gt;OK")=0,NOT(OR(Settings!$B$5="Manual review",AND(Settings!$B$5="US DST observed",OR(AND(C76&lt;(DATE(YEAR(C76),3,8)+MOD(1-WEEKDAY(DATE(YEAR(C76),3,8)),7))+1,D76&gt;=(DATE(YEAR(C76),3,8)+MOD(1-WEEKDAY(DATE(YEAR(C76),3,8)),7))),AND(C76&lt;(DATE(YEAR(C76),11,1)+MOD(1-WEEKDAY(DATE(YEAR(C76),11,1)),7))+1,D76&gt;=(DATE(YEAR(C76),11,1)+MOD(1-WEEKDAY(DATE(YEAR(C76),11,1)),7))),AND(C76&lt;(DATE(YEAR(D76),3,8)+MOD(1-WEEKDAY(DATE(YEAR(D76),3,8)),7))+1,D76&gt;=(DATE(YEAR(D76),3,8)+MOD(1-WEEKDAY(DATE(YEAR(D76),3,8)),7))),AND(C76&lt;(DATE(YEAR(D76),11,1)+MOD(1-WEEKDAY(DATE(YEAR(D76),11,1)),7))+1,D76&gt;=(DATE(YEAR(D76),11,1)+MOD(1-WEEKDAY(DATE(YEAR(D76),11,1)),7)))))))),"OK","Review input"),"Review input"))</f>
        <v/>
      </c>
    </row>
    <row r="77" ht="34" customHeight="1">
      <c r="A77" s="3" t="n"/>
      <c r="B77" s="3" t="n"/>
      <c r="C77" s="22" t="n"/>
      <c r="D77" s="22" t="n"/>
      <c r="E77" s="10">
        <f>IF(OR(C77="",D77=""),"",IF(AND(ISNUMBER(C77),ISNUMBER(D77)),IF(D77&lt;=C77,"",(D77-C77)*24),""))</f>
        <v/>
      </c>
      <c r="F77" s="11">
        <f>IF(A77="","",COUNTIF('Callout Log'!$A$2:$A$101,A77))</f>
        <v/>
      </c>
      <c r="G77" s="11">
        <f>IF(A77="","",COUNTIFS('Callout Log'!$A$2:$A$101,A77,'Callout Log'!$F$2:$F$101,"Accepted"))</f>
        <v/>
      </c>
      <c r="H77" s="12">
        <f>IF(A77="","",IF(G77&lt;&gt;1,"",IFERROR(INDEX('Callout Log'!$C$2:$C$101,MATCH(A77,'Callout Log'!$I$2:$I$101,0)),"")))</f>
        <v/>
      </c>
      <c r="I77" s="12">
        <f>IF(A77="","",IF(OR(J77&lt;&gt;"OK",G77&gt;1),"Review",IF(G77=0,"Open",IF(H77="","Review","Accepted—planned"))))</f>
        <v/>
      </c>
      <c r="J77" s="12">
        <f>IF(COUNTA(A77:D77)=0,"",IF(AND(ISTEXT(A77),A77&lt;&gt;"",ISNUMBER(C77),ISNUMBER(D77),AND(OR(Settings!$B$2="",ISNUMBER(Settings!$B$2)),ISNUMBER(Settings!$B$3),Settings!$B$4&lt;&gt;"",OR(Settings!$B$5="US DST observed",Settings!$B$5="No DST",Settings!$B$5="Manual review"))),IF(AND(ISTEXT(B77),B77&lt;&gt;"",COUNTIF($A$2:$A$101,A77)=1,ISERROR(SEARCH("~*",A77)),ISERROR(SEARCH("~?",A77)),ISERROR(SEARCH("~~",A77)),C77&gt;=1,D77&gt;C77,Settings!$B$3&gt;0,COUNTIFS('Callout Log'!$A$2:$A$101,A77,'Callout Log'!$K$2:$K$101,"&lt;&gt;OK")=0,NOT(OR(Settings!$B$5="Manual review",AND(Settings!$B$5="US DST observed",OR(AND(C77&lt;(DATE(YEAR(C77),3,8)+MOD(1-WEEKDAY(DATE(YEAR(C77),3,8)),7))+1,D77&gt;=(DATE(YEAR(C77),3,8)+MOD(1-WEEKDAY(DATE(YEAR(C77),3,8)),7))),AND(C77&lt;(DATE(YEAR(C77),11,1)+MOD(1-WEEKDAY(DATE(YEAR(C77),11,1)),7))+1,D77&gt;=(DATE(YEAR(C77),11,1)+MOD(1-WEEKDAY(DATE(YEAR(C77),11,1)),7))),AND(C77&lt;(DATE(YEAR(D77),3,8)+MOD(1-WEEKDAY(DATE(YEAR(D77),3,8)),7))+1,D77&gt;=(DATE(YEAR(D77),3,8)+MOD(1-WEEKDAY(DATE(YEAR(D77),3,8)),7))),AND(C77&lt;(DATE(YEAR(D77),11,1)+MOD(1-WEEKDAY(DATE(YEAR(D77),11,1)),7))+1,D77&gt;=(DATE(YEAR(D77),11,1)+MOD(1-WEEKDAY(DATE(YEAR(D77),11,1)),7)))))))),"OK","Review input"),"Review input"))</f>
        <v/>
      </c>
    </row>
    <row r="78" ht="34" customHeight="1">
      <c r="A78" s="3" t="n"/>
      <c r="B78" s="3" t="n"/>
      <c r="C78" s="22" t="n"/>
      <c r="D78" s="22" t="n"/>
      <c r="E78" s="5">
        <f>IF(OR(C78="",D78=""),"",IF(AND(ISNUMBER(C78),ISNUMBER(D78)),IF(D78&lt;=C78,"",(D78-C78)*24),""))</f>
        <v/>
      </c>
      <c r="F78" s="6">
        <f>IF(A78="","",COUNTIF('Callout Log'!$A$2:$A$101,A78))</f>
        <v/>
      </c>
      <c r="G78" s="6">
        <f>IF(A78="","",COUNTIFS('Callout Log'!$A$2:$A$101,A78,'Callout Log'!$F$2:$F$101,"Accepted"))</f>
        <v/>
      </c>
      <c r="H78" s="7">
        <f>IF(A78="","",IF(G78&lt;&gt;1,"",IFERROR(INDEX('Callout Log'!$C$2:$C$101,MATCH(A78,'Callout Log'!$I$2:$I$101,0)),"")))</f>
        <v/>
      </c>
      <c r="I78" s="7">
        <f>IF(A78="","",IF(OR(J78&lt;&gt;"OK",G78&gt;1),"Review",IF(G78=0,"Open",IF(H78="","Review","Accepted—planned"))))</f>
        <v/>
      </c>
      <c r="J78" s="7">
        <f>IF(COUNTA(A78:D78)=0,"",IF(AND(ISTEXT(A78),A78&lt;&gt;"",ISNUMBER(C78),ISNUMBER(D78),AND(OR(Settings!$B$2="",ISNUMBER(Settings!$B$2)),ISNUMBER(Settings!$B$3),Settings!$B$4&lt;&gt;"",OR(Settings!$B$5="US DST observed",Settings!$B$5="No DST",Settings!$B$5="Manual review"))),IF(AND(ISTEXT(B78),B78&lt;&gt;"",COUNTIF($A$2:$A$101,A78)=1,ISERROR(SEARCH("~*",A78)),ISERROR(SEARCH("~?",A78)),ISERROR(SEARCH("~~",A78)),C78&gt;=1,D78&gt;C78,Settings!$B$3&gt;0,COUNTIFS('Callout Log'!$A$2:$A$101,A78,'Callout Log'!$K$2:$K$101,"&lt;&gt;OK")=0,NOT(OR(Settings!$B$5="Manual review",AND(Settings!$B$5="US DST observed",OR(AND(C78&lt;(DATE(YEAR(C78),3,8)+MOD(1-WEEKDAY(DATE(YEAR(C78),3,8)),7))+1,D78&gt;=(DATE(YEAR(C78),3,8)+MOD(1-WEEKDAY(DATE(YEAR(C78),3,8)),7))),AND(C78&lt;(DATE(YEAR(C78),11,1)+MOD(1-WEEKDAY(DATE(YEAR(C78),11,1)),7))+1,D78&gt;=(DATE(YEAR(C78),11,1)+MOD(1-WEEKDAY(DATE(YEAR(C78),11,1)),7))),AND(C78&lt;(DATE(YEAR(D78),3,8)+MOD(1-WEEKDAY(DATE(YEAR(D78),3,8)),7))+1,D78&gt;=(DATE(YEAR(D78),3,8)+MOD(1-WEEKDAY(DATE(YEAR(D78),3,8)),7))),AND(C78&lt;(DATE(YEAR(D78),11,1)+MOD(1-WEEKDAY(DATE(YEAR(D78),11,1)),7))+1,D78&gt;=(DATE(YEAR(D78),11,1)+MOD(1-WEEKDAY(DATE(YEAR(D78),11,1)),7)))))))),"OK","Review input"),"Review input"))</f>
        <v/>
      </c>
    </row>
    <row r="79" ht="34" customHeight="1">
      <c r="A79" s="3" t="n"/>
      <c r="B79" s="3" t="n"/>
      <c r="C79" s="22" t="n"/>
      <c r="D79" s="22" t="n"/>
      <c r="E79" s="10">
        <f>IF(OR(C79="",D79=""),"",IF(AND(ISNUMBER(C79),ISNUMBER(D79)),IF(D79&lt;=C79,"",(D79-C79)*24),""))</f>
        <v/>
      </c>
      <c r="F79" s="11">
        <f>IF(A79="","",COUNTIF('Callout Log'!$A$2:$A$101,A79))</f>
        <v/>
      </c>
      <c r="G79" s="11">
        <f>IF(A79="","",COUNTIFS('Callout Log'!$A$2:$A$101,A79,'Callout Log'!$F$2:$F$101,"Accepted"))</f>
        <v/>
      </c>
      <c r="H79" s="12">
        <f>IF(A79="","",IF(G79&lt;&gt;1,"",IFERROR(INDEX('Callout Log'!$C$2:$C$101,MATCH(A79,'Callout Log'!$I$2:$I$101,0)),"")))</f>
        <v/>
      </c>
      <c r="I79" s="12">
        <f>IF(A79="","",IF(OR(J79&lt;&gt;"OK",G79&gt;1),"Review",IF(G79=0,"Open",IF(H79="","Review","Accepted—planned"))))</f>
        <v/>
      </c>
      <c r="J79" s="12">
        <f>IF(COUNTA(A79:D79)=0,"",IF(AND(ISTEXT(A79),A79&lt;&gt;"",ISNUMBER(C79),ISNUMBER(D79),AND(OR(Settings!$B$2="",ISNUMBER(Settings!$B$2)),ISNUMBER(Settings!$B$3),Settings!$B$4&lt;&gt;"",OR(Settings!$B$5="US DST observed",Settings!$B$5="No DST",Settings!$B$5="Manual review"))),IF(AND(ISTEXT(B79),B79&lt;&gt;"",COUNTIF($A$2:$A$101,A79)=1,ISERROR(SEARCH("~*",A79)),ISERROR(SEARCH("~?",A79)),ISERROR(SEARCH("~~",A79)),C79&gt;=1,D79&gt;C79,Settings!$B$3&gt;0,COUNTIFS('Callout Log'!$A$2:$A$101,A79,'Callout Log'!$K$2:$K$101,"&lt;&gt;OK")=0,NOT(OR(Settings!$B$5="Manual review",AND(Settings!$B$5="US DST observed",OR(AND(C79&lt;(DATE(YEAR(C79),3,8)+MOD(1-WEEKDAY(DATE(YEAR(C79),3,8)),7))+1,D79&gt;=(DATE(YEAR(C79),3,8)+MOD(1-WEEKDAY(DATE(YEAR(C79),3,8)),7))),AND(C79&lt;(DATE(YEAR(C79),11,1)+MOD(1-WEEKDAY(DATE(YEAR(C79),11,1)),7))+1,D79&gt;=(DATE(YEAR(C79),11,1)+MOD(1-WEEKDAY(DATE(YEAR(C79),11,1)),7))),AND(C79&lt;(DATE(YEAR(D79),3,8)+MOD(1-WEEKDAY(DATE(YEAR(D79),3,8)),7))+1,D79&gt;=(DATE(YEAR(D79),3,8)+MOD(1-WEEKDAY(DATE(YEAR(D79),3,8)),7))),AND(C79&lt;(DATE(YEAR(D79),11,1)+MOD(1-WEEKDAY(DATE(YEAR(D79),11,1)),7))+1,D79&gt;=(DATE(YEAR(D79),11,1)+MOD(1-WEEKDAY(DATE(YEAR(D79),11,1)),7)))))))),"OK","Review input"),"Review input"))</f>
        <v/>
      </c>
    </row>
    <row r="80" ht="34" customHeight="1">
      <c r="A80" s="3" t="n"/>
      <c r="B80" s="3" t="n"/>
      <c r="C80" s="22" t="n"/>
      <c r="D80" s="22" t="n"/>
      <c r="E80" s="5">
        <f>IF(OR(C80="",D80=""),"",IF(AND(ISNUMBER(C80),ISNUMBER(D80)),IF(D80&lt;=C80,"",(D80-C80)*24),""))</f>
        <v/>
      </c>
      <c r="F80" s="6">
        <f>IF(A80="","",COUNTIF('Callout Log'!$A$2:$A$101,A80))</f>
        <v/>
      </c>
      <c r="G80" s="6">
        <f>IF(A80="","",COUNTIFS('Callout Log'!$A$2:$A$101,A80,'Callout Log'!$F$2:$F$101,"Accepted"))</f>
        <v/>
      </c>
      <c r="H80" s="7">
        <f>IF(A80="","",IF(G80&lt;&gt;1,"",IFERROR(INDEX('Callout Log'!$C$2:$C$101,MATCH(A80,'Callout Log'!$I$2:$I$101,0)),"")))</f>
        <v/>
      </c>
      <c r="I80" s="7">
        <f>IF(A80="","",IF(OR(J80&lt;&gt;"OK",G80&gt;1),"Review",IF(G80=0,"Open",IF(H80="","Review","Accepted—planned"))))</f>
        <v/>
      </c>
      <c r="J80" s="7">
        <f>IF(COUNTA(A80:D80)=0,"",IF(AND(ISTEXT(A80),A80&lt;&gt;"",ISNUMBER(C80),ISNUMBER(D80),AND(OR(Settings!$B$2="",ISNUMBER(Settings!$B$2)),ISNUMBER(Settings!$B$3),Settings!$B$4&lt;&gt;"",OR(Settings!$B$5="US DST observed",Settings!$B$5="No DST",Settings!$B$5="Manual review"))),IF(AND(ISTEXT(B80),B80&lt;&gt;"",COUNTIF($A$2:$A$101,A80)=1,ISERROR(SEARCH("~*",A80)),ISERROR(SEARCH("~?",A80)),ISERROR(SEARCH("~~",A80)),C80&gt;=1,D80&gt;C80,Settings!$B$3&gt;0,COUNTIFS('Callout Log'!$A$2:$A$101,A80,'Callout Log'!$K$2:$K$101,"&lt;&gt;OK")=0,NOT(OR(Settings!$B$5="Manual review",AND(Settings!$B$5="US DST observed",OR(AND(C80&lt;(DATE(YEAR(C80),3,8)+MOD(1-WEEKDAY(DATE(YEAR(C80),3,8)),7))+1,D80&gt;=(DATE(YEAR(C80),3,8)+MOD(1-WEEKDAY(DATE(YEAR(C80),3,8)),7))),AND(C80&lt;(DATE(YEAR(C80),11,1)+MOD(1-WEEKDAY(DATE(YEAR(C80),11,1)),7))+1,D80&gt;=(DATE(YEAR(C80),11,1)+MOD(1-WEEKDAY(DATE(YEAR(C80),11,1)),7))),AND(C80&lt;(DATE(YEAR(D80),3,8)+MOD(1-WEEKDAY(DATE(YEAR(D80),3,8)),7))+1,D80&gt;=(DATE(YEAR(D80),3,8)+MOD(1-WEEKDAY(DATE(YEAR(D80),3,8)),7))),AND(C80&lt;(DATE(YEAR(D80),11,1)+MOD(1-WEEKDAY(DATE(YEAR(D80),11,1)),7))+1,D80&gt;=(DATE(YEAR(D80),11,1)+MOD(1-WEEKDAY(DATE(YEAR(D80),11,1)),7)))))))),"OK","Review input"),"Review input"))</f>
        <v/>
      </c>
    </row>
    <row r="81" ht="34" customHeight="1">
      <c r="A81" s="3" t="n"/>
      <c r="B81" s="3" t="n"/>
      <c r="C81" s="22" t="n"/>
      <c r="D81" s="22" t="n"/>
      <c r="E81" s="10">
        <f>IF(OR(C81="",D81=""),"",IF(AND(ISNUMBER(C81),ISNUMBER(D81)),IF(D81&lt;=C81,"",(D81-C81)*24),""))</f>
        <v/>
      </c>
      <c r="F81" s="11">
        <f>IF(A81="","",COUNTIF('Callout Log'!$A$2:$A$101,A81))</f>
        <v/>
      </c>
      <c r="G81" s="11">
        <f>IF(A81="","",COUNTIFS('Callout Log'!$A$2:$A$101,A81,'Callout Log'!$F$2:$F$101,"Accepted"))</f>
        <v/>
      </c>
      <c r="H81" s="12">
        <f>IF(A81="","",IF(G81&lt;&gt;1,"",IFERROR(INDEX('Callout Log'!$C$2:$C$101,MATCH(A81,'Callout Log'!$I$2:$I$101,0)),"")))</f>
        <v/>
      </c>
      <c r="I81" s="12">
        <f>IF(A81="","",IF(OR(J81&lt;&gt;"OK",G81&gt;1),"Review",IF(G81=0,"Open",IF(H81="","Review","Accepted—planned"))))</f>
        <v/>
      </c>
      <c r="J81" s="12">
        <f>IF(COUNTA(A81:D81)=0,"",IF(AND(ISTEXT(A81),A81&lt;&gt;"",ISNUMBER(C81),ISNUMBER(D81),AND(OR(Settings!$B$2="",ISNUMBER(Settings!$B$2)),ISNUMBER(Settings!$B$3),Settings!$B$4&lt;&gt;"",OR(Settings!$B$5="US DST observed",Settings!$B$5="No DST",Settings!$B$5="Manual review"))),IF(AND(ISTEXT(B81),B81&lt;&gt;"",COUNTIF($A$2:$A$101,A81)=1,ISERROR(SEARCH("~*",A81)),ISERROR(SEARCH("~?",A81)),ISERROR(SEARCH("~~",A81)),C81&gt;=1,D81&gt;C81,Settings!$B$3&gt;0,COUNTIFS('Callout Log'!$A$2:$A$101,A81,'Callout Log'!$K$2:$K$101,"&lt;&gt;OK")=0,NOT(OR(Settings!$B$5="Manual review",AND(Settings!$B$5="US DST observed",OR(AND(C81&lt;(DATE(YEAR(C81),3,8)+MOD(1-WEEKDAY(DATE(YEAR(C81),3,8)),7))+1,D81&gt;=(DATE(YEAR(C81),3,8)+MOD(1-WEEKDAY(DATE(YEAR(C81),3,8)),7))),AND(C81&lt;(DATE(YEAR(C81),11,1)+MOD(1-WEEKDAY(DATE(YEAR(C81),11,1)),7))+1,D81&gt;=(DATE(YEAR(C81),11,1)+MOD(1-WEEKDAY(DATE(YEAR(C81),11,1)),7))),AND(C81&lt;(DATE(YEAR(D81),3,8)+MOD(1-WEEKDAY(DATE(YEAR(D81),3,8)),7))+1,D81&gt;=(DATE(YEAR(D81),3,8)+MOD(1-WEEKDAY(DATE(YEAR(D81),3,8)),7))),AND(C81&lt;(DATE(YEAR(D81),11,1)+MOD(1-WEEKDAY(DATE(YEAR(D81),11,1)),7))+1,D81&gt;=(DATE(YEAR(D81),11,1)+MOD(1-WEEKDAY(DATE(YEAR(D81),11,1)),7)))))))),"OK","Review input"),"Review input"))</f>
        <v/>
      </c>
    </row>
    <row r="82" ht="34" customHeight="1">
      <c r="A82" s="3" t="n"/>
      <c r="B82" s="3" t="n"/>
      <c r="C82" s="22" t="n"/>
      <c r="D82" s="22" t="n"/>
      <c r="E82" s="5">
        <f>IF(OR(C82="",D82=""),"",IF(AND(ISNUMBER(C82),ISNUMBER(D82)),IF(D82&lt;=C82,"",(D82-C82)*24),""))</f>
        <v/>
      </c>
      <c r="F82" s="6">
        <f>IF(A82="","",COUNTIF('Callout Log'!$A$2:$A$101,A82))</f>
        <v/>
      </c>
      <c r="G82" s="6">
        <f>IF(A82="","",COUNTIFS('Callout Log'!$A$2:$A$101,A82,'Callout Log'!$F$2:$F$101,"Accepted"))</f>
        <v/>
      </c>
      <c r="H82" s="7">
        <f>IF(A82="","",IF(G82&lt;&gt;1,"",IFERROR(INDEX('Callout Log'!$C$2:$C$101,MATCH(A82,'Callout Log'!$I$2:$I$101,0)),"")))</f>
        <v/>
      </c>
      <c r="I82" s="7">
        <f>IF(A82="","",IF(OR(J82&lt;&gt;"OK",G82&gt;1),"Review",IF(G82=0,"Open",IF(H82="","Review","Accepted—planned"))))</f>
        <v/>
      </c>
      <c r="J82" s="7">
        <f>IF(COUNTA(A82:D82)=0,"",IF(AND(ISTEXT(A82),A82&lt;&gt;"",ISNUMBER(C82),ISNUMBER(D82),AND(OR(Settings!$B$2="",ISNUMBER(Settings!$B$2)),ISNUMBER(Settings!$B$3),Settings!$B$4&lt;&gt;"",OR(Settings!$B$5="US DST observed",Settings!$B$5="No DST",Settings!$B$5="Manual review"))),IF(AND(ISTEXT(B82),B82&lt;&gt;"",COUNTIF($A$2:$A$101,A82)=1,ISERROR(SEARCH("~*",A82)),ISERROR(SEARCH("~?",A82)),ISERROR(SEARCH("~~",A82)),C82&gt;=1,D82&gt;C82,Settings!$B$3&gt;0,COUNTIFS('Callout Log'!$A$2:$A$101,A82,'Callout Log'!$K$2:$K$101,"&lt;&gt;OK")=0,NOT(OR(Settings!$B$5="Manual review",AND(Settings!$B$5="US DST observed",OR(AND(C82&lt;(DATE(YEAR(C82),3,8)+MOD(1-WEEKDAY(DATE(YEAR(C82),3,8)),7))+1,D82&gt;=(DATE(YEAR(C82),3,8)+MOD(1-WEEKDAY(DATE(YEAR(C82),3,8)),7))),AND(C82&lt;(DATE(YEAR(C82),11,1)+MOD(1-WEEKDAY(DATE(YEAR(C82),11,1)),7))+1,D82&gt;=(DATE(YEAR(C82),11,1)+MOD(1-WEEKDAY(DATE(YEAR(C82),11,1)),7))),AND(C82&lt;(DATE(YEAR(D82),3,8)+MOD(1-WEEKDAY(DATE(YEAR(D82),3,8)),7))+1,D82&gt;=(DATE(YEAR(D82),3,8)+MOD(1-WEEKDAY(DATE(YEAR(D82),3,8)),7))),AND(C82&lt;(DATE(YEAR(D82),11,1)+MOD(1-WEEKDAY(DATE(YEAR(D82),11,1)),7))+1,D82&gt;=(DATE(YEAR(D82),11,1)+MOD(1-WEEKDAY(DATE(YEAR(D82),11,1)),7)))))))),"OK","Review input"),"Review input"))</f>
        <v/>
      </c>
    </row>
    <row r="83" ht="34" customHeight="1">
      <c r="A83" s="3" t="n"/>
      <c r="B83" s="3" t="n"/>
      <c r="C83" s="22" t="n"/>
      <c r="D83" s="22" t="n"/>
      <c r="E83" s="10">
        <f>IF(OR(C83="",D83=""),"",IF(AND(ISNUMBER(C83),ISNUMBER(D83)),IF(D83&lt;=C83,"",(D83-C83)*24),""))</f>
        <v/>
      </c>
      <c r="F83" s="11">
        <f>IF(A83="","",COUNTIF('Callout Log'!$A$2:$A$101,A83))</f>
        <v/>
      </c>
      <c r="G83" s="11">
        <f>IF(A83="","",COUNTIFS('Callout Log'!$A$2:$A$101,A83,'Callout Log'!$F$2:$F$101,"Accepted"))</f>
        <v/>
      </c>
      <c r="H83" s="12">
        <f>IF(A83="","",IF(G83&lt;&gt;1,"",IFERROR(INDEX('Callout Log'!$C$2:$C$101,MATCH(A83,'Callout Log'!$I$2:$I$101,0)),"")))</f>
        <v/>
      </c>
      <c r="I83" s="12">
        <f>IF(A83="","",IF(OR(J83&lt;&gt;"OK",G83&gt;1),"Review",IF(G83=0,"Open",IF(H83="","Review","Accepted—planned"))))</f>
        <v/>
      </c>
      <c r="J83" s="12">
        <f>IF(COUNTA(A83:D83)=0,"",IF(AND(ISTEXT(A83),A83&lt;&gt;"",ISNUMBER(C83),ISNUMBER(D83),AND(OR(Settings!$B$2="",ISNUMBER(Settings!$B$2)),ISNUMBER(Settings!$B$3),Settings!$B$4&lt;&gt;"",OR(Settings!$B$5="US DST observed",Settings!$B$5="No DST",Settings!$B$5="Manual review"))),IF(AND(ISTEXT(B83),B83&lt;&gt;"",COUNTIF($A$2:$A$101,A83)=1,ISERROR(SEARCH("~*",A83)),ISERROR(SEARCH("~?",A83)),ISERROR(SEARCH("~~",A83)),C83&gt;=1,D83&gt;C83,Settings!$B$3&gt;0,COUNTIFS('Callout Log'!$A$2:$A$101,A83,'Callout Log'!$K$2:$K$101,"&lt;&gt;OK")=0,NOT(OR(Settings!$B$5="Manual review",AND(Settings!$B$5="US DST observed",OR(AND(C83&lt;(DATE(YEAR(C83),3,8)+MOD(1-WEEKDAY(DATE(YEAR(C83),3,8)),7))+1,D83&gt;=(DATE(YEAR(C83),3,8)+MOD(1-WEEKDAY(DATE(YEAR(C83),3,8)),7))),AND(C83&lt;(DATE(YEAR(C83),11,1)+MOD(1-WEEKDAY(DATE(YEAR(C83),11,1)),7))+1,D83&gt;=(DATE(YEAR(C83),11,1)+MOD(1-WEEKDAY(DATE(YEAR(C83),11,1)),7))),AND(C83&lt;(DATE(YEAR(D83),3,8)+MOD(1-WEEKDAY(DATE(YEAR(D83),3,8)),7))+1,D83&gt;=(DATE(YEAR(D83),3,8)+MOD(1-WEEKDAY(DATE(YEAR(D83),3,8)),7))),AND(C83&lt;(DATE(YEAR(D83),11,1)+MOD(1-WEEKDAY(DATE(YEAR(D83),11,1)),7))+1,D83&gt;=(DATE(YEAR(D83),11,1)+MOD(1-WEEKDAY(DATE(YEAR(D83),11,1)),7)))))))),"OK","Review input"),"Review input"))</f>
        <v/>
      </c>
    </row>
    <row r="84" ht="34" customHeight="1">
      <c r="A84" s="3" t="n"/>
      <c r="B84" s="3" t="n"/>
      <c r="C84" s="22" t="n"/>
      <c r="D84" s="22" t="n"/>
      <c r="E84" s="5">
        <f>IF(OR(C84="",D84=""),"",IF(AND(ISNUMBER(C84),ISNUMBER(D84)),IF(D84&lt;=C84,"",(D84-C84)*24),""))</f>
        <v/>
      </c>
      <c r="F84" s="6">
        <f>IF(A84="","",COUNTIF('Callout Log'!$A$2:$A$101,A84))</f>
        <v/>
      </c>
      <c r="G84" s="6">
        <f>IF(A84="","",COUNTIFS('Callout Log'!$A$2:$A$101,A84,'Callout Log'!$F$2:$F$101,"Accepted"))</f>
        <v/>
      </c>
      <c r="H84" s="7">
        <f>IF(A84="","",IF(G84&lt;&gt;1,"",IFERROR(INDEX('Callout Log'!$C$2:$C$101,MATCH(A84,'Callout Log'!$I$2:$I$101,0)),"")))</f>
        <v/>
      </c>
      <c r="I84" s="7">
        <f>IF(A84="","",IF(OR(J84&lt;&gt;"OK",G84&gt;1),"Review",IF(G84=0,"Open",IF(H84="","Review","Accepted—planned"))))</f>
        <v/>
      </c>
      <c r="J84" s="7">
        <f>IF(COUNTA(A84:D84)=0,"",IF(AND(ISTEXT(A84),A84&lt;&gt;"",ISNUMBER(C84),ISNUMBER(D84),AND(OR(Settings!$B$2="",ISNUMBER(Settings!$B$2)),ISNUMBER(Settings!$B$3),Settings!$B$4&lt;&gt;"",OR(Settings!$B$5="US DST observed",Settings!$B$5="No DST",Settings!$B$5="Manual review"))),IF(AND(ISTEXT(B84),B84&lt;&gt;"",COUNTIF($A$2:$A$101,A84)=1,ISERROR(SEARCH("~*",A84)),ISERROR(SEARCH("~?",A84)),ISERROR(SEARCH("~~",A84)),C84&gt;=1,D84&gt;C84,Settings!$B$3&gt;0,COUNTIFS('Callout Log'!$A$2:$A$101,A84,'Callout Log'!$K$2:$K$101,"&lt;&gt;OK")=0,NOT(OR(Settings!$B$5="Manual review",AND(Settings!$B$5="US DST observed",OR(AND(C84&lt;(DATE(YEAR(C84),3,8)+MOD(1-WEEKDAY(DATE(YEAR(C84),3,8)),7))+1,D84&gt;=(DATE(YEAR(C84),3,8)+MOD(1-WEEKDAY(DATE(YEAR(C84),3,8)),7))),AND(C84&lt;(DATE(YEAR(C84),11,1)+MOD(1-WEEKDAY(DATE(YEAR(C84),11,1)),7))+1,D84&gt;=(DATE(YEAR(C84),11,1)+MOD(1-WEEKDAY(DATE(YEAR(C84),11,1)),7))),AND(C84&lt;(DATE(YEAR(D84),3,8)+MOD(1-WEEKDAY(DATE(YEAR(D84),3,8)),7))+1,D84&gt;=(DATE(YEAR(D84),3,8)+MOD(1-WEEKDAY(DATE(YEAR(D84),3,8)),7))),AND(C84&lt;(DATE(YEAR(D84),11,1)+MOD(1-WEEKDAY(DATE(YEAR(D84),11,1)),7))+1,D84&gt;=(DATE(YEAR(D84),11,1)+MOD(1-WEEKDAY(DATE(YEAR(D84),11,1)),7)))))))),"OK","Review input"),"Review input"))</f>
        <v/>
      </c>
    </row>
    <row r="85" ht="34" customHeight="1">
      <c r="A85" s="3" t="n"/>
      <c r="B85" s="3" t="n"/>
      <c r="C85" s="22" t="n"/>
      <c r="D85" s="22" t="n"/>
      <c r="E85" s="10">
        <f>IF(OR(C85="",D85=""),"",IF(AND(ISNUMBER(C85),ISNUMBER(D85)),IF(D85&lt;=C85,"",(D85-C85)*24),""))</f>
        <v/>
      </c>
      <c r="F85" s="11">
        <f>IF(A85="","",COUNTIF('Callout Log'!$A$2:$A$101,A85))</f>
        <v/>
      </c>
      <c r="G85" s="11">
        <f>IF(A85="","",COUNTIFS('Callout Log'!$A$2:$A$101,A85,'Callout Log'!$F$2:$F$101,"Accepted"))</f>
        <v/>
      </c>
      <c r="H85" s="12">
        <f>IF(A85="","",IF(G85&lt;&gt;1,"",IFERROR(INDEX('Callout Log'!$C$2:$C$101,MATCH(A85,'Callout Log'!$I$2:$I$101,0)),"")))</f>
        <v/>
      </c>
      <c r="I85" s="12">
        <f>IF(A85="","",IF(OR(J85&lt;&gt;"OK",G85&gt;1),"Review",IF(G85=0,"Open",IF(H85="","Review","Accepted—planned"))))</f>
        <v/>
      </c>
      <c r="J85" s="12">
        <f>IF(COUNTA(A85:D85)=0,"",IF(AND(ISTEXT(A85),A85&lt;&gt;"",ISNUMBER(C85),ISNUMBER(D85),AND(OR(Settings!$B$2="",ISNUMBER(Settings!$B$2)),ISNUMBER(Settings!$B$3),Settings!$B$4&lt;&gt;"",OR(Settings!$B$5="US DST observed",Settings!$B$5="No DST",Settings!$B$5="Manual review"))),IF(AND(ISTEXT(B85),B85&lt;&gt;"",COUNTIF($A$2:$A$101,A85)=1,ISERROR(SEARCH("~*",A85)),ISERROR(SEARCH("~?",A85)),ISERROR(SEARCH("~~",A85)),C85&gt;=1,D85&gt;C85,Settings!$B$3&gt;0,COUNTIFS('Callout Log'!$A$2:$A$101,A85,'Callout Log'!$K$2:$K$101,"&lt;&gt;OK")=0,NOT(OR(Settings!$B$5="Manual review",AND(Settings!$B$5="US DST observed",OR(AND(C85&lt;(DATE(YEAR(C85),3,8)+MOD(1-WEEKDAY(DATE(YEAR(C85),3,8)),7))+1,D85&gt;=(DATE(YEAR(C85),3,8)+MOD(1-WEEKDAY(DATE(YEAR(C85),3,8)),7))),AND(C85&lt;(DATE(YEAR(C85),11,1)+MOD(1-WEEKDAY(DATE(YEAR(C85),11,1)),7))+1,D85&gt;=(DATE(YEAR(C85),11,1)+MOD(1-WEEKDAY(DATE(YEAR(C85),11,1)),7))),AND(C85&lt;(DATE(YEAR(D85),3,8)+MOD(1-WEEKDAY(DATE(YEAR(D85),3,8)),7))+1,D85&gt;=(DATE(YEAR(D85),3,8)+MOD(1-WEEKDAY(DATE(YEAR(D85),3,8)),7))),AND(C85&lt;(DATE(YEAR(D85),11,1)+MOD(1-WEEKDAY(DATE(YEAR(D85),11,1)),7))+1,D85&gt;=(DATE(YEAR(D85),11,1)+MOD(1-WEEKDAY(DATE(YEAR(D85),11,1)),7)))))))),"OK","Review input"),"Review input"))</f>
        <v/>
      </c>
    </row>
    <row r="86" ht="34" customHeight="1">
      <c r="A86" s="3" t="n"/>
      <c r="B86" s="3" t="n"/>
      <c r="C86" s="22" t="n"/>
      <c r="D86" s="22" t="n"/>
      <c r="E86" s="5">
        <f>IF(OR(C86="",D86=""),"",IF(AND(ISNUMBER(C86),ISNUMBER(D86)),IF(D86&lt;=C86,"",(D86-C86)*24),""))</f>
        <v/>
      </c>
      <c r="F86" s="6">
        <f>IF(A86="","",COUNTIF('Callout Log'!$A$2:$A$101,A86))</f>
        <v/>
      </c>
      <c r="G86" s="6">
        <f>IF(A86="","",COUNTIFS('Callout Log'!$A$2:$A$101,A86,'Callout Log'!$F$2:$F$101,"Accepted"))</f>
        <v/>
      </c>
      <c r="H86" s="7">
        <f>IF(A86="","",IF(G86&lt;&gt;1,"",IFERROR(INDEX('Callout Log'!$C$2:$C$101,MATCH(A86,'Callout Log'!$I$2:$I$101,0)),"")))</f>
        <v/>
      </c>
      <c r="I86" s="7">
        <f>IF(A86="","",IF(OR(J86&lt;&gt;"OK",G86&gt;1),"Review",IF(G86=0,"Open",IF(H86="","Review","Accepted—planned"))))</f>
        <v/>
      </c>
      <c r="J86" s="7">
        <f>IF(COUNTA(A86:D86)=0,"",IF(AND(ISTEXT(A86),A86&lt;&gt;"",ISNUMBER(C86),ISNUMBER(D86),AND(OR(Settings!$B$2="",ISNUMBER(Settings!$B$2)),ISNUMBER(Settings!$B$3),Settings!$B$4&lt;&gt;"",OR(Settings!$B$5="US DST observed",Settings!$B$5="No DST",Settings!$B$5="Manual review"))),IF(AND(ISTEXT(B86),B86&lt;&gt;"",COUNTIF($A$2:$A$101,A86)=1,ISERROR(SEARCH("~*",A86)),ISERROR(SEARCH("~?",A86)),ISERROR(SEARCH("~~",A86)),C86&gt;=1,D86&gt;C86,Settings!$B$3&gt;0,COUNTIFS('Callout Log'!$A$2:$A$101,A86,'Callout Log'!$K$2:$K$101,"&lt;&gt;OK")=0,NOT(OR(Settings!$B$5="Manual review",AND(Settings!$B$5="US DST observed",OR(AND(C86&lt;(DATE(YEAR(C86),3,8)+MOD(1-WEEKDAY(DATE(YEAR(C86),3,8)),7))+1,D86&gt;=(DATE(YEAR(C86),3,8)+MOD(1-WEEKDAY(DATE(YEAR(C86),3,8)),7))),AND(C86&lt;(DATE(YEAR(C86),11,1)+MOD(1-WEEKDAY(DATE(YEAR(C86),11,1)),7))+1,D86&gt;=(DATE(YEAR(C86),11,1)+MOD(1-WEEKDAY(DATE(YEAR(C86),11,1)),7))),AND(C86&lt;(DATE(YEAR(D86),3,8)+MOD(1-WEEKDAY(DATE(YEAR(D86),3,8)),7))+1,D86&gt;=(DATE(YEAR(D86),3,8)+MOD(1-WEEKDAY(DATE(YEAR(D86),3,8)),7))),AND(C86&lt;(DATE(YEAR(D86),11,1)+MOD(1-WEEKDAY(DATE(YEAR(D86),11,1)),7))+1,D86&gt;=(DATE(YEAR(D86),11,1)+MOD(1-WEEKDAY(DATE(YEAR(D86),11,1)),7)))))))),"OK","Review input"),"Review input"))</f>
        <v/>
      </c>
    </row>
    <row r="87" ht="34" customHeight="1">
      <c r="A87" s="3" t="n"/>
      <c r="B87" s="3" t="n"/>
      <c r="C87" s="22" t="n"/>
      <c r="D87" s="22" t="n"/>
      <c r="E87" s="10">
        <f>IF(OR(C87="",D87=""),"",IF(AND(ISNUMBER(C87),ISNUMBER(D87)),IF(D87&lt;=C87,"",(D87-C87)*24),""))</f>
        <v/>
      </c>
      <c r="F87" s="11">
        <f>IF(A87="","",COUNTIF('Callout Log'!$A$2:$A$101,A87))</f>
        <v/>
      </c>
      <c r="G87" s="11">
        <f>IF(A87="","",COUNTIFS('Callout Log'!$A$2:$A$101,A87,'Callout Log'!$F$2:$F$101,"Accepted"))</f>
        <v/>
      </c>
      <c r="H87" s="12">
        <f>IF(A87="","",IF(G87&lt;&gt;1,"",IFERROR(INDEX('Callout Log'!$C$2:$C$101,MATCH(A87,'Callout Log'!$I$2:$I$101,0)),"")))</f>
        <v/>
      </c>
      <c r="I87" s="12">
        <f>IF(A87="","",IF(OR(J87&lt;&gt;"OK",G87&gt;1),"Review",IF(G87=0,"Open",IF(H87="","Review","Accepted—planned"))))</f>
        <v/>
      </c>
      <c r="J87" s="12">
        <f>IF(COUNTA(A87:D87)=0,"",IF(AND(ISTEXT(A87),A87&lt;&gt;"",ISNUMBER(C87),ISNUMBER(D87),AND(OR(Settings!$B$2="",ISNUMBER(Settings!$B$2)),ISNUMBER(Settings!$B$3),Settings!$B$4&lt;&gt;"",OR(Settings!$B$5="US DST observed",Settings!$B$5="No DST",Settings!$B$5="Manual review"))),IF(AND(ISTEXT(B87),B87&lt;&gt;"",COUNTIF($A$2:$A$101,A87)=1,ISERROR(SEARCH("~*",A87)),ISERROR(SEARCH("~?",A87)),ISERROR(SEARCH("~~",A87)),C87&gt;=1,D87&gt;C87,Settings!$B$3&gt;0,COUNTIFS('Callout Log'!$A$2:$A$101,A87,'Callout Log'!$K$2:$K$101,"&lt;&gt;OK")=0,NOT(OR(Settings!$B$5="Manual review",AND(Settings!$B$5="US DST observed",OR(AND(C87&lt;(DATE(YEAR(C87),3,8)+MOD(1-WEEKDAY(DATE(YEAR(C87),3,8)),7))+1,D87&gt;=(DATE(YEAR(C87),3,8)+MOD(1-WEEKDAY(DATE(YEAR(C87),3,8)),7))),AND(C87&lt;(DATE(YEAR(C87),11,1)+MOD(1-WEEKDAY(DATE(YEAR(C87),11,1)),7))+1,D87&gt;=(DATE(YEAR(C87),11,1)+MOD(1-WEEKDAY(DATE(YEAR(C87),11,1)),7))),AND(C87&lt;(DATE(YEAR(D87),3,8)+MOD(1-WEEKDAY(DATE(YEAR(D87),3,8)),7))+1,D87&gt;=(DATE(YEAR(D87),3,8)+MOD(1-WEEKDAY(DATE(YEAR(D87),3,8)),7))),AND(C87&lt;(DATE(YEAR(D87),11,1)+MOD(1-WEEKDAY(DATE(YEAR(D87),11,1)),7))+1,D87&gt;=(DATE(YEAR(D87),11,1)+MOD(1-WEEKDAY(DATE(YEAR(D87),11,1)),7)))))))),"OK","Review input"),"Review input"))</f>
        <v/>
      </c>
    </row>
    <row r="88" ht="34" customHeight="1">
      <c r="A88" s="3" t="n"/>
      <c r="B88" s="3" t="n"/>
      <c r="C88" s="22" t="n"/>
      <c r="D88" s="22" t="n"/>
      <c r="E88" s="5">
        <f>IF(OR(C88="",D88=""),"",IF(AND(ISNUMBER(C88),ISNUMBER(D88)),IF(D88&lt;=C88,"",(D88-C88)*24),""))</f>
        <v/>
      </c>
      <c r="F88" s="6">
        <f>IF(A88="","",COUNTIF('Callout Log'!$A$2:$A$101,A88))</f>
        <v/>
      </c>
      <c r="G88" s="6">
        <f>IF(A88="","",COUNTIFS('Callout Log'!$A$2:$A$101,A88,'Callout Log'!$F$2:$F$101,"Accepted"))</f>
        <v/>
      </c>
      <c r="H88" s="7">
        <f>IF(A88="","",IF(G88&lt;&gt;1,"",IFERROR(INDEX('Callout Log'!$C$2:$C$101,MATCH(A88,'Callout Log'!$I$2:$I$101,0)),"")))</f>
        <v/>
      </c>
      <c r="I88" s="7">
        <f>IF(A88="","",IF(OR(J88&lt;&gt;"OK",G88&gt;1),"Review",IF(G88=0,"Open",IF(H88="","Review","Accepted—planned"))))</f>
        <v/>
      </c>
      <c r="J88" s="7">
        <f>IF(COUNTA(A88:D88)=0,"",IF(AND(ISTEXT(A88),A88&lt;&gt;"",ISNUMBER(C88),ISNUMBER(D88),AND(OR(Settings!$B$2="",ISNUMBER(Settings!$B$2)),ISNUMBER(Settings!$B$3),Settings!$B$4&lt;&gt;"",OR(Settings!$B$5="US DST observed",Settings!$B$5="No DST",Settings!$B$5="Manual review"))),IF(AND(ISTEXT(B88),B88&lt;&gt;"",COUNTIF($A$2:$A$101,A88)=1,ISERROR(SEARCH("~*",A88)),ISERROR(SEARCH("~?",A88)),ISERROR(SEARCH("~~",A88)),C88&gt;=1,D88&gt;C88,Settings!$B$3&gt;0,COUNTIFS('Callout Log'!$A$2:$A$101,A88,'Callout Log'!$K$2:$K$101,"&lt;&gt;OK")=0,NOT(OR(Settings!$B$5="Manual review",AND(Settings!$B$5="US DST observed",OR(AND(C88&lt;(DATE(YEAR(C88),3,8)+MOD(1-WEEKDAY(DATE(YEAR(C88),3,8)),7))+1,D88&gt;=(DATE(YEAR(C88),3,8)+MOD(1-WEEKDAY(DATE(YEAR(C88),3,8)),7))),AND(C88&lt;(DATE(YEAR(C88),11,1)+MOD(1-WEEKDAY(DATE(YEAR(C88),11,1)),7))+1,D88&gt;=(DATE(YEAR(C88),11,1)+MOD(1-WEEKDAY(DATE(YEAR(C88),11,1)),7))),AND(C88&lt;(DATE(YEAR(D88),3,8)+MOD(1-WEEKDAY(DATE(YEAR(D88),3,8)),7))+1,D88&gt;=(DATE(YEAR(D88),3,8)+MOD(1-WEEKDAY(DATE(YEAR(D88),3,8)),7))),AND(C88&lt;(DATE(YEAR(D88),11,1)+MOD(1-WEEKDAY(DATE(YEAR(D88),11,1)),7))+1,D88&gt;=(DATE(YEAR(D88),11,1)+MOD(1-WEEKDAY(DATE(YEAR(D88),11,1)),7)))))))),"OK","Review input"),"Review input"))</f>
        <v/>
      </c>
    </row>
    <row r="89" ht="34" customHeight="1">
      <c r="A89" s="3" t="n"/>
      <c r="B89" s="3" t="n"/>
      <c r="C89" s="22" t="n"/>
      <c r="D89" s="22" t="n"/>
      <c r="E89" s="10">
        <f>IF(OR(C89="",D89=""),"",IF(AND(ISNUMBER(C89),ISNUMBER(D89)),IF(D89&lt;=C89,"",(D89-C89)*24),""))</f>
        <v/>
      </c>
      <c r="F89" s="11">
        <f>IF(A89="","",COUNTIF('Callout Log'!$A$2:$A$101,A89))</f>
        <v/>
      </c>
      <c r="G89" s="11">
        <f>IF(A89="","",COUNTIFS('Callout Log'!$A$2:$A$101,A89,'Callout Log'!$F$2:$F$101,"Accepted"))</f>
        <v/>
      </c>
      <c r="H89" s="12">
        <f>IF(A89="","",IF(G89&lt;&gt;1,"",IFERROR(INDEX('Callout Log'!$C$2:$C$101,MATCH(A89,'Callout Log'!$I$2:$I$101,0)),"")))</f>
        <v/>
      </c>
      <c r="I89" s="12">
        <f>IF(A89="","",IF(OR(J89&lt;&gt;"OK",G89&gt;1),"Review",IF(G89=0,"Open",IF(H89="","Review","Accepted—planned"))))</f>
        <v/>
      </c>
      <c r="J89" s="12">
        <f>IF(COUNTA(A89:D89)=0,"",IF(AND(ISTEXT(A89),A89&lt;&gt;"",ISNUMBER(C89),ISNUMBER(D89),AND(OR(Settings!$B$2="",ISNUMBER(Settings!$B$2)),ISNUMBER(Settings!$B$3),Settings!$B$4&lt;&gt;"",OR(Settings!$B$5="US DST observed",Settings!$B$5="No DST",Settings!$B$5="Manual review"))),IF(AND(ISTEXT(B89),B89&lt;&gt;"",COUNTIF($A$2:$A$101,A89)=1,ISERROR(SEARCH("~*",A89)),ISERROR(SEARCH("~?",A89)),ISERROR(SEARCH("~~",A89)),C89&gt;=1,D89&gt;C89,Settings!$B$3&gt;0,COUNTIFS('Callout Log'!$A$2:$A$101,A89,'Callout Log'!$K$2:$K$101,"&lt;&gt;OK")=0,NOT(OR(Settings!$B$5="Manual review",AND(Settings!$B$5="US DST observed",OR(AND(C89&lt;(DATE(YEAR(C89),3,8)+MOD(1-WEEKDAY(DATE(YEAR(C89),3,8)),7))+1,D89&gt;=(DATE(YEAR(C89),3,8)+MOD(1-WEEKDAY(DATE(YEAR(C89),3,8)),7))),AND(C89&lt;(DATE(YEAR(C89),11,1)+MOD(1-WEEKDAY(DATE(YEAR(C89),11,1)),7))+1,D89&gt;=(DATE(YEAR(C89),11,1)+MOD(1-WEEKDAY(DATE(YEAR(C89),11,1)),7))),AND(C89&lt;(DATE(YEAR(D89),3,8)+MOD(1-WEEKDAY(DATE(YEAR(D89),3,8)),7))+1,D89&gt;=(DATE(YEAR(D89),3,8)+MOD(1-WEEKDAY(DATE(YEAR(D89),3,8)),7))),AND(C89&lt;(DATE(YEAR(D89),11,1)+MOD(1-WEEKDAY(DATE(YEAR(D89),11,1)),7))+1,D89&gt;=(DATE(YEAR(D89),11,1)+MOD(1-WEEKDAY(DATE(YEAR(D89),11,1)),7)))))))),"OK","Review input"),"Review input"))</f>
        <v/>
      </c>
    </row>
    <row r="90" ht="34" customHeight="1">
      <c r="A90" s="3" t="n"/>
      <c r="B90" s="3" t="n"/>
      <c r="C90" s="22" t="n"/>
      <c r="D90" s="22" t="n"/>
      <c r="E90" s="5">
        <f>IF(OR(C90="",D90=""),"",IF(AND(ISNUMBER(C90),ISNUMBER(D90)),IF(D90&lt;=C90,"",(D90-C90)*24),""))</f>
        <v/>
      </c>
      <c r="F90" s="6">
        <f>IF(A90="","",COUNTIF('Callout Log'!$A$2:$A$101,A90))</f>
        <v/>
      </c>
      <c r="G90" s="6">
        <f>IF(A90="","",COUNTIFS('Callout Log'!$A$2:$A$101,A90,'Callout Log'!$F$2:$F$101,"Accepted"))</f>
        <v/>
      </c>
      <c r="H90" s="7">
        <f>IF(A90="","",IF(G90&lt;&gt;1,"",IFERROR(INDEX('Callout Log'!$C$2:$C$101,MATCH(A90,'Callout Log'!$I$2:$I$101,0)),"")))</f>
        <v/>
      </c>
      <c r="I90" s="7">
        <f>IF(A90="","",IF(OR(J90&lt;&gt;"OK",G90&gt;1),"Review",IF(G90=0,"Open",IF(H90="","Review","Accepted—planned"))))</f>
        <v/>
      </c>
      <c r="J90" s="7">
        <f>IF(COUNTA(A90:D90)=0,"",IF(AND(ISTEXT(A90),A90&lt;&gt;"",ISNUMBER(C90),ISNUMBER(D90),AND(OR(Settings!$B$2="",ISNUMBER(Settings!$B$2)),ISNUMBER(Settings!$B$3),Settings!$B$4&lt;&gt;"",OR(Settings!$B$5="US DST observed",Settings!$B$5="No DST",Settings!$B$5="Manual review"))),IF(AND(ISTEXT(B90),B90&lt;&gt;"",COUNTIF($A$2:$A$101,A90)=1,ISERROR(SEARCH("~*",A90)),ISERROR(SEARCH("~?",A90)),ISERROR(SEARCH("~~",A90)),C90&gt;=1,D90&gt;C90,Settings!$B$3&gt;0,COUNTIFS('Callout Log'!$A$2:$A$101,A90,'Callout Log'!$K$2:$K$101,"&lt;&gt;OK")=0,NOT(OR(Settings!$B$5="Manual review",AND(Settings!$B$5="US DST observed",OR(AND(C90&lt;(DATE(YEAR(C90),3,8)+MOD(1-WEEKDAY(DATE(YEAR(C90),3,8)),7))+1,D90&gt;=(DATE(YEAR(C90),3,8)+MOD(1-WEEKDAY(DATE(YEAR(C90),3,8)),7))),AND(C90&lt;(DATE(YEAR(C90),11,1)+MOD(1-WEEKDAY(DATE(YEAR(C90),11,1)),7))+1,D90&gt;=(DATE(YEAR(C90),11,1)+MOD(1-WEEKDAY(DATE(YEAR(C90),11,1)),7))),AND(C90&lt;(DATE(YEAR(D90),3,8)+MOD(1-WEEKDAY(DATE(YEAR(D90),3,8)),7))+1,D90&gt;=(DATE(YEAR(D90),3,8)+MOD(1-WEEKDAY(DATE(YEAR(D90),3,8)),7))),AND(C90&lt;(DATE(YEAR(D90),11,1)+MOD(1-WEEKDAY(DATE(YEAR(D90),11,1)),7))+1,D90&gt;=(DATE(YEAR(D90),11,1)+MOD(1-WEEKDAY(DATE(YEAR(D90),11,1)),7)))))))),"OK","Review input"),"Review input"))</f>
        <v/>
      </c>
    </row>
    <row r="91" ht="34" customHeight="1">
      <c r="A91" s="3" t="n"/>
      <c r="B91" s="3" t="n"/>
      <c r="C91" s="22" t="n"/>
      <c r="D91" s="22" t="n"/>
      <c r="E91" s="10">
        <f>IF(OR(C91="",D91=""),"",IF(AND(ISNUMBER(C91),ISNUMBER(D91)),IF(D91&lt;=C91,"",(D91-C91)*24),""))</f>
        <v/>
      </c>
      <c r="F91" s="11">
        <f>IF(A91="","",COUNTIF('Callout Log'!$A$2:$A$101,A91))</f>
        <v/>
      </c>
      <c r="G91" s="11">
        <f>IF(A91="","",COUNTIFS('Callout Log'!$A$2:$A$101,A91,'Callout Log'!$F$2:$F$101,"Accepted"))</f>
        <v/>
      </c>
      <c r="H91" s="12">
        <f>IF(A91="","",IF(G91&lt;&gt;1,"",IFERROR(INDEX('Callout Log'!$C$2:$C$101,MATCH(A91,'Callout Log'!$I$2:$I$101,0)),"")))</f>
        <v/>
      </c>
      <c r="I91" s="12">
        <f>IF(A91="","",IF(OR(J91&lt;&gt;"OK",G91&gt;1),"Review",IF(G91=0,"Open",IF(H91="","Review","Accepted—planned"))))</f>
        <v/>
      </c>
      <c r="J91" s="12">
        <f>IF(COUNTA(A91:D91)=0,"",IF(AND(ISTEXT(A91),A91&lt;&gt;"",ISNUMBER(C91),ISNUMBER(D91),AND(OR(Settings!$B$2="",ISNUMBER(Settings!$B$2)),ISNUMBER(Settings!$B$3),Settings!$B$4&lt;&gt;"",OR(Settings!$B$5="US DST observed",Settings!$B$5="No DST",Settings!$B$5="Manual review"))),IF(AND(ISTEXT(B91),B91&lt;&gt;"",COUNTIF($A$2:$A$101,A91)=1,ISERROR(SEARCH("~*",A91)),ISERROR(SEARCH("~?",A91)),ISERROR(SEARCH("~~",A91)),C91&gt;=1,D91&gt;C91,Settings!$B$3&gt;0,COUNTIFS('Callout Log'!$A$2:$A$101,A91,'Callout Log'!$K$2:$K$101,"&lt;&gt;OK")=0,NOT(OR(Settings!$B$5="Manual review",AND(Settings!$B$5="US DST observed",OR(AND(C91&lt;(DATE(YEAR(C91),3,8)+MOD(1-WEEKDAY(DATE(YEAR(C91),3,8)),7))+1,D91&gt;=(DATE(YEAR(C91),3,8)+MOD(1-WEEKDAY(DATE(YEAR(C91),3,8)),7))),AND(C91&lt;(DATE(YEAR(C91),11,1)+MOD(1-WEEKDAY(DATE(YEAR(C91),11,1)),7))+1,D91&gt;=(DATE(YEAR(C91),11,1)+MOD(1-WEEKDAY(DATE(YEAR(C91),11,1)),7))),AND(C91&lt;(DATE(YEAR(D91),3,8)+MOD(1-WEEKDAY(DATE(YEAR(D91),3,8)),7))+1,D91&gt;=(DATE(YEAR(D91),3,8)+MOD(1-WEEKDAY(DATE(YEAR(D91),3,8)),7))),AND(C91&lt;(DATE(YEAR(D91),11,1)+MOD(1-WEEKDAY(DATE(YEAR(D91),11,1)),7))+1,D91&gt;=(DATE(YEAR(D91),11,1)+MOD(1-WEEKDAY(DATE(YEAR(D91),11,1)),7)))))))),"OK","Review input"),"Review input"))</f>
        <v/>
      </c>
    </row>
    <row r="92" ht="34" customHeight="1">
      <c r="A92" s="3" t="n"/>
      <c r="B92" s="3" t="n"/>
      <c r="C92" s="22" t="n"/>
      <c r="D92" s="22" t="n"/>
      <c r="E92" s="5">
        <f>IF(OR(C92="",D92=""),"",IF(AND(ISNUMBER(C92),ISNUMBER(D92)),IF(D92&lt;=C92,"",(D92-C92)*24),""))</f>
        <v/>
      </c>
      <c r="F92" s="6">
        <f>IF(A92="","",COUNTIF('Callout Log'!$A$2:$A$101,A92))</f>
        <v/>
      </c>
      <c r="G92" s="6">
        <f>IF(A92="","",COUNTIFS('Callout Log'!$A$2:$A$101,A92,'Callout Log'!$F$2:$F$101,"Accepted"))</f>
        <v/>
      </c>
      <c r="H92" s="7">
        <f>IF(A92="","",IF(G92&lt;&gt;1,"",IFERROR(INDEX('Callout Log'!$C$2:$C$101,MATCH(A92,'Callout Log'!$I$2:$I$101,0)),"")))</f>
        <v/>
      </c>
      <c r="I92" s="7">
        <f>IF(A92="","",IF(OR(J92&lt;&gt;"OK",G92&gt;1),"Review",IF(G92=0,"Open",IF(H92="","Review","Accepted—planned"))))</f>
        <v/>
      </c>
      <c r="J92" s="7">
        <f>IF(COUNTA(A92:D92)=0,"",IF(AND(ISTEXT(A92),A92&lt;&gt;"",ISNUMBER(C92),ISNUMBER(D92),AND(OR(Settings!$B$2="",ISNUMBER(Settings!$B$2)),ISNUMBER(Settings!$B$3),Settings!$B$4&lt;&gt;"",OR(Settings!$B$5="US DST observed",Settings!$B$5="No DST",Settings!$B$5="Manual review"))),IF(AND(ISTEXT(B92),B92&lt;&gt;"",COUNTIF($A$2:$A$101,A92)=1,ISERROR(SEARCH("~*",A92)),ISERROR(SEARCH("~?",A92)),ISERROR(SEARCH("~~",A92)),C92&gt;=1,D92&gt;C92,Settings!$B$3&gt;0,COUNTIFS('Callout Log'!$A$2:$A$101,A92,'Callout Log'!$K$2:$K$101,"&lt;&gt;OK")=0,NOT(OR(Settings!$B$5="Manual review",AND(Settings!$B$5="US DST observed",OR(AND(C92&lt;(DATE(YEAR(C92),3,8)+MOD(1-WEEKDAY(DATE(YEAR(C92),3,8)),7))+1,D92&gt;=(DATE(YEAR(C92),3,8)+MOD(1-WEEKDAY(DATE(YEAR(C92),3,8)),7))),AND(C92&lt;(DATE(YEAR(C92),11,1)+MOD(1-WEEKDAY(DATE(YEAR(C92),11,1)),7))+1,D92&gt;=(DATE(YEAR(C92),11,1)+MOD(1-WEEKDAY(DATE(YEAR(C92),11,1)),7))),AND(C92&lt;(DATE(YEAR(D92),3,8)+MOD(1-WEEKDAY(DATE(YEAR(D92),3,8)),7))+1,D92&gt;=(DATE(YEAR(D92),3,8)+MOD(1-WEEKDAY(DATE(YEAR(D92),3,8)),7))),AND(C92&lt;(DATE(YEAR(D92),11,1)+MOD(1-WEEKDAY(DATE(YEAR(D92),11,1)),7))+1,D92&gt;=(DATE(YEAR(D92),11,1)+MOD(1-WEEKDAY(DATE(YEAR(D92),11,1)),7)))))))),"OK","Review input"),"Review input"))</f>
        <v/>
      </c>
    </row>
    <row r="93" ht="34" customHeight="1">
      <c r="A93" s="3" t="n"/>
      <c r="B93" s="3" t="n"/>
      <c r="C93" s="22" t="n"/>
      <c r="D93" s="22" t="n"/>
      <c r="E93" s="10">
        <f>IF(OR(C93="",D93=""),"",IF(AND(ISNUMBER(C93),ISNUMBER(D93)),IF(D93&lt;=C93,"",(D93-C93)*24),""))</f>
        <v/>
      </c>
      <c r="F93" s="11">
        <f>IF(A93="","",COUNTIF('Callout Log'!$A$2:$A$101,A93))</f>
        <v/>
      </c>
      <c r="G93" s="11">
        <f>IF(A93="","",COUNTIFS('Callout Log'!$A$2:$A$101,A93,'Callout Log'!$F$2:$F$101,"Accepted"))</f>
        <v/>
      </c>
      <c r="H93" s="12">
        <f>IF(A93="","",IF(G93&lt;&gt;1,"",IFERROR(INDEX('Callout Log'!$C$2:$C$101,MATCH(A93,'Callout Log'!$I$2:$I$101,0)),"")))</f>
        <v/>
      </c>
      <c r="I93" s="12">
        <f>IF(A93="","",IF(OR(J93&lt;&gt;"OK",G93&gt;1),"Review",IF(G93=0,"Open",IF(H93="","Review","Accepted—planned"))))</f>
        <v/>
      </c>
      <c r="J93" s="12">
        <f>IF(COUNTA(A93:D93)=0,"",IF(AND(ISTEXT(A93),A93&lt;&gt;"",ISNUMBER(C93),ISNUMBER(D93),AND(OR(Settings!$B$2="",ISNUMBER(Settings!$B$2)),ISNUMBER(Settings!$B$3),Settings!$B$4&lt;&gt;"",OR(Settings!$B$5="US DST observed",Settings!$B$5="No DST",Settings!$B$5="Manual review"))),IF(AND(ISTEXT(B93),B93&lt;&gt;"",COUNTIF($A$2:$A$101,A93)=1,ISERROR(SEARCH("~*",A93)),ISERROR(SEARCH("~?",A93)),ISERROR(SEARCH("~~",A93)),C93&gt;=1,D93&gt;C93,Settings!$B$3&gt;0,COUNTIFS('Callout Log'!$A$2:$A$101,A93,'Callout Log'!$K$2:$K$101,"&lt;&gt;OK")=0,NOT(OR(Settings!$B$5="Manual review",AND(Settings!$B$5="US DST observed",OR(AND(C93&lt;(DATE(YEAR(C93),3,8)+MOD(1-WEEKDAY(DATE(YEAR(C93),3,8)),7))+1,D93&gt;=(DATE(YEAR(C93),3,8)+MOD(1-WEEKDAY(DATE(YEAR(C93),3,8)),7))),AND(C93&lt;(DATE(YEAR(C93),11,1)+MOD(1-WEEKDAY(DATE(YEAR(C93),11,1)),7))+1,D93&gt;=(DATE(YEAR(C93),11,1)+MOD(1-WEEKDAY(DATE(YEAR(C93),11,1)),7))),AND(C93&lt;(DATE(YEAR(D93),3,8)+MOD(1-WEEKDAY(DATE(YEAR(D93),3,8)),7))+1,D93&gt;=(DATE(YEAR(D93),3,8)+MOD(1-WEEKDAY(DATE(YEAR(D93),3,8)),7))),AND(C93&lt;(DATE(YEAR(D93),11,1)+MOD(1-WEEKDAY(DATE(YEAR(D93),11,1)),7))+1,D93&gt;=(DATE(YEAR(D93),11,1)+MOD(1-WEEKDAY(DATE(YEAR(D93),11,1)),7)))))))),"OK","Review input"),"Review input"))</f>
        <v/>
      </c>
    </row>
    <row r="94" ht="34" customHeight="1">
      <c r="A94" s="3" t="n"/>
      <c r="B94" s="3" t="n"/>
      <c r="C94" s="22" t="n"/>
      <c r="D94" s="22" t="n"/>
      <c r="E94" s="5">
        <f>IF(OR(C94="",D94=""),"",IF(AND(ISNUMBER(C94),ISNUMBER(D94)),IF(D94&lt;=C94,"",(D94-C94)*24),""))</f>
        <v/>
      </c>
      <c r="F94" s="6">
        <f>IF(A94="","",COUNTIF('Callout Log'!$A$2:$A$101,A94))</f>
        <v/>
      </c>
      <c r="G94" s="6">
        <f>IF(A94="","",COUNTIFS('Callout Log'!$A$2:$A$101,A94,'Callout Log'!$F$2:$F$101,"Accepted"))</f>
        <v/>
      </c>
      <c r="H94" s="7">
        <f>IF(A94="","",IF(G94&lt;&gt;1,"",IFERROR(INDEX('Callout Log'!$C$2:$C$101,MATCH(A94,'Callout Log'!$I$2:$I$101,0)),"")))</f>
        <v/>
      </c>
      <c r="I94" s="7">
        <f>IF(A94="","",IF(OR(J94&lt;&gt;"OK",G94&gt;1),"Review",IF(G94=0,"Open",IF(H94="","Review","Accepted—planned"))))</f>
        <v/>
      </c>
      <c r="J94" s="7">
        <f>IF(COUNTA(A94:D94)=0,"",IF(AND(ISTEXT(A94),A94&lt;&gt;"",ISNUMBER(C94),ISNUMBER(D94),AND(OR(Settings!$B$2="",ISNUMBER(Settings!$B$2)),ISNUMBER(Settings!$B$3),Settings!$B$4&lt;&gt;"",OR(Settings!$B$5="US DST observed",Settings!$B$5="No DST",Settings!$B$5="Manual review"))),IF(AND(ISTEXT(B94),B94&lt;&gt;"",COUNTIF($A$2:$A$101,A94)=1,ISERROR(SEARCH("~*",A94)),ISERROR(SEARCH("~?",A94)),ISERROR(SEARCH("~~",A94)),C94&gt;=1,D94&gt;C94,Settings!$B$3&gt;0,COUNTIFS('Callout Log'!$A$2:$A$101,A94,'Callout Log'!$K$2:$K$101,"&lt;&gt;OK")=0,NOT(OR(Settings!$B$5="Manual review",AND(Settings!$B$5="US DST observed",OR(AND(C94&lt;(DATE(YEAR(C94),3,8)+MOD(1-WEEKDAY(DATE(YEAR(C94),3,8)),7))+1,D94&gt;=(DATE(YEAR(C94),3,8)+MOD(1-WEEKDAY(DATE(YEAR(C94),3,8)),7))),AND(C94&lt;(DATE(YEAR(C94),11,1)+MOD(1-WEEKDAY(DATE(YEAR(C94),11,1)),7))+1,D94&gt;=(DATE(YEAR(C94),11,1)+MOD(1-WEEKDAY(DATE(YEAR(C94),11,1)),7))),AND(C94&lt;(DATE(YEAR(D94),3,8)+MOD(1-WEEKDAY(DATE(YEAR(D94),3,8)),7))+1,D94&gt;=(DATE(YEAR(D94),3,8)+MOD(1-WEEKDAY(DATE(YEAR(D94),3,8)),7))),AND(C94&lt;(DATE(YEAR(D94),11,1)+MOD(1-WEEKDAY(DATE(YEAR(D94),11,1)),7))+1,D94&gt;=(DATE(YEAR(D94),11,1)+MOD(1-WEEKDAY(DATE(YEAR(D94),11,1)),7)))))))),"OK","Review input"),"Review input"))</f>
        <v/>
      </c>
    </row>
    <row r="95" ht="34" customHeight="1">
      <c r="A95" s="3" t="n"/>
      <c r="B95" s="3" t="n"/>
      <c r="C95" s="22" t="n"/>
      <c r="D95" s="22" t="n"/>
      <c r="E95" s="10">
        <f>IF(OR(C95="",D95=""),"",IF(AND(ISNUMBER(C95),ISNUMBER(D95)),IF(D95&lt;=C95,"",(D95-C95)*24),""))</f>
        <v/>
      </c>
      <c r="F95" s="11">
        <f>IF(A95="","",COUNTIF('Callout Log'!$A$2:$A$101,A95))</f>
        <v/>
      </c>
      <c r="G95" s="11">
        <f>IF(A95="","",COUNTIFS('Callout Log'!$A$2:$A$101,A95,'Callout Log'!$F$2:$F$101,"Accepted"))</f>
        <v/>
      </c>
      <c r="H95" s="12">
        <f>IF(A95="","",IF(G95&lt;&gt;1,"",IFERROR(INDEX('Callout Log'!$C$2:$C$101,MATCH(A95,'Callout Log'!$I$2:$I$101,0)),"")))</f>
        <v/>
      </c>
      <c r="I95" s="12">
        <f>IF(A95="","",IF(OR(J95&lt;&gt;"OK",G95&gt;1),"Review",IF(G95=0,"Open",IF(H95="","Review","Accepted—planned"))))</f>
        <v/>
      </c>
      <c r="J95" s="12">
        <f>IF(COUNTA(A95:D95)=0,"",IF(AND(ISTEXT(A95),A95&lt;&gt;"",ISNUMBER(C95),ISNUMBER(D95),AND(OR(Settings!$B$2="",ISNUMBER(Settings!$B$2)),ISNUMBER(Settings!$B$3),Settings!$B$4&lt;&gt;"",OR(Settings!$B$5="US DST observed",Settings!$B$5="No DST",Settings!$B$5="Manual review"))),IF(AND(ISTEXT(B95),B95&lt;&gt;"",COUNTIF($A$2:$A$101,A95)=1,ISERROR(SEARCH("~*",A95)),ISERROR(SEARCH("~?",A95)),ISERROR(SEARCH("~~",A95)),C95&gt;=1,D95&gt;C95,Settings!$B$3&gt;0,COUNTIFS('Callout Log'!$A$2:$A$101,A95,'Callout Log'!$K$2:$K$101,"&lt;&gt;OK")=0,NOT(OR(Settings!$B$5="Manual review",AND(Settings!$B$5="US DST observed",OR(AND(C95&lt;(DATE(YEAR(C95),3,8)+MOD(1-WEEKDAY(DATE(YEAR(C95),3,8)),7))+1,D95&gt;=(DATE(YEAR(C95),3,8)+MOD(1-WEEKDAY(DATE(YEAR(C95),3,8)),7))),AND(C95&lt;(DATE(YEAR(C95),11,1)+MOD(1-WEEKDAY(DATE(YEAR(C95),11,1)),7))+1,D95&gt;=(DATE(YEAR(C95),11,1)+MOD(1-WEEKDAY(DATE(YEAR(C95),11,1)),7))),AND(C95&lt;(DATE(YEAR(D95),3,8)+MOD(1-WEEKDAY(DATE(YEAR(D95),3,8)),7))+1,D95&gt;=(DATE(YEAR(D95),3,8)+MOD(1-WEEKDAY(DATE(YEAR(D95),3,8)),7))),AND(C95&lt;(DATE(YEAR(D95),11,1)+MOD(1-WEEKDAY(DATE(YEAR(D95),11,1)),7))+1,D95&gt;=(DATE(YEAR(D95),11,1)+MOD(1-WEEKDAY(DATE(YEAR(D95),11,1)),7)))))))),"OK","Review input"),"Review input"))</f>
        <v/>
      </c>
    </row>
    <row r="96" ht="34" customHeight="1">
      <c r="A96" s="3" t="n"/>
      <c r="B96" s="3" t="n"/>
      <c r="C96" s="22" t="n"/>
      <c r="D96" s="22" t="n"/>
      <c r="E96" s="5">
        <f>IF(OR(C96="",D96=""),"",IF(AND(ISNUMBER(C96),ISNUMBER(D96)),IF(D96&lt;=C96,"",(D96-C96)*24),""))</f>
        <v/>
      </c>
      <c r="F96" s="6">
        <f>IF(A96="","",COUNTIF('Callout Log'!$A$2:$A$101,A96))</f>
        <v/>
      </c>
      <c r="G96" s="6">
        <f>IF(A96="","",COUNTIFS('Callout Log'!$A$2:$A$101,A96,'Callout Log'!$F$2:$F$101,"Accepted"))</f>
        <v/>
      </c>
      <c r="H96" s="7">
        <f>IF(A96="","",IF(G96&lt;&gt;1,"",IFERROR(INDEX('Callout Log'!$C$2:$C$101,MATCH(A96,'Callout Log'!$I$2:$I$101,0)),"")))</f>
        <v/>
      </c>
      <c r="I96" s="7">
        <f>IF(A96="","",IF(OR(J96&lt;&gt;"OK",G96&gt;1),"Review",IF(G96=0,"Open",IF(H96="","Review","Accepted—planned"))))</f>
        <v/>
      </c>
      <c r="J96" s="7">
        <f>IF(COUNTA(A96:D96)=0,"",IF(AND(ISTEXT(A96),A96&lt;&gt;"",ISNUMBER(C96),ISNUMBER(D96),AND(OR(Settings!$B$2="",ISNUMBER(Settings!$B$2)),ISNUMBER(Settings!$B$3),Settings!$B$4&lt;&gt;"",OR(Settings!$B$5="US DST observed",Settings!$B$5="No DST",Settings!$B$5="Manual review"))),IF(AND(ISTEXT(B96),B96&lt;&gt;"",COUNTIF($A$2:$A$101,A96)=1,ISERROR(SEARCH("~*",A96)),ISERROR(SEARCH("~?",A96)),ISERROR(SEARCH("~~",A96)),C96&gt;=1,D96&gt;C96,Settings!$B$3&gt;0,COUNTIFS('Callout Log'!$A$2:$A$101,A96,'Callout Log'!$K$2:$K$101,"&lt;&gt;OK")=0,NOT(OR(Settings!$B$5="Manual review",AND(Settings!$B$5="US DST observed",OR(AND(C96&lt;(DATE(YEAR(C96),3,8)+MOD(1-WEEKDAY(DATE(YEAR(C96),3,8)),7))+1,D96&gt;=(DATE(YEAR(C96),3,8)+MOD(1-WEEKDAY(DATE(YEAR(C96),3,8)),7))),AND(C96&lt;(DATE(YEAR(C96),11,1)+MOD(1-WEEKDAY(DATE(YEAR(C96),11,1)),7))+1,D96&gt;=(DATE(YEAR(C96),11,1)+MOD(1-WEEKDAY(DATE(YEAR(C96),11,1)),7))),AND(C96&lt;(DATE(YEAR(D96),3,8)+MOD(1-WEEKDAY(DATE(YEAR(D96),3,8)),7))+1,D96&gt;=(DATE(YEAR(D96),3,8)+MOD(1-WEEKDAY(DATE(YEAR(D96),3,8)),7))),AND(C96&lt;(DATE(YEAR(D96),11,1)+MOD(1-WEEKDAY(DATE(YEAR(D96),11,1)),7))+1,D96&gt;=(DATE(YEAR(D96),11,1)+MOD(1-WEEKDAY(DATE(YEAR(D96),11,1)),7)))))))),"OK","Review input"),"Review input"))</f>
        <v/>
      </c>
    </row>
    <row r="97" ht="34" customHeight="1">
      <c r="A97" s="3" t="n"/>
      <c r="B97" s="3" t="n"/>
      <c r="C97" s="22" t="n"/>
      <c r="D97" s="22" t="n"/>
      <c r="E97" s="10">
        <f>IF(OR(C97="",D97=""),"",IF(AND(ISNUMBER(C97),ISNUMBER(D97)),IF(D97&lt;=C97,"",(D97-C97)*24),""))</f>
        <v/>
      </c>
      <c r="F97" s="11">
        <f>IF(A97="","",COUNTIF('Callout Log'!$A$2:$A$101,A97))</f>
        <v/>
      </c>
      <c r="G97" s="11">
        <f>IF(A97="","",COUNTIFS('Callout Log'!$A$2:$A$101,A97,'Callout Log'!$F$2:$F$101,"Accepted"))</f>
        <v/>
      </c>
      <c r="H97" s="12">
        <f>IF(A97="","",IF(G97&lt;&gt;1,"",IFERROR(INDEX('Callout Log'!$C$2:$C$101,MATCH(A97,'Callout Log'!$I$2:$I$101,0)),"")))</f>
        <v/>
      </c>
      <c r="I97" s="12">
        <f>IF(A97="","",IF(OR(J97&lt;&gt;"OK",G97&gt;1),"Review",IF(G97=0,"Open",IF(H97="","Review","Accepted—planned"))))</f>
        <v/>
      </c>
      <c r="J97" s="12">
        <f>IF(COUNTA(A97:D97)=0,"",IF(AND(ISTEXT(A97),A97&lt;&gt;"",ISNUMBER(C97),ISNUMBER(D97),AND(OR(Settings!$B$2="",ISNUMBER(Settings!$B$2)),ISNUMBER(Settings!$B$3),Settings!$B$4&lt;&gt;"",OR(Settings!$B$5="US DST observed",Settings!$B$5="No DST",Settings!$B$5="Manual review"))),IF(AND(ISTEXT(B97),B97&lt;&gt;"",COUNTIF($A$2:$A$101,A97)=1,ISERROR(SEARCH("~*",A97)),ISERROR(SEARCH("~?",A97)),ISERROR(SEARCH("~~",A97)),C97&gt;=1,D97&gt;C97,Settings!$B$3&gt;0,COUNTIFS('Callout Log'!$A$2:$A$101,A97,'Callout Log'!$K$2:$K$101,"&lt;&gt;OK")=0,NOT(OR(Settings!$B$5="Manual review",AND(Settings!$B$5="US DST observed",OR(AND(C97&lt;(DATE(YEAR(C97),3,8)+MOD(1-WEEKDAY(DATE(YEAR(C97),3,8)),7))+1,D97&gt;=(DATE(YEAR(C97),3,8)+MOD(1-WEEKDAY(DATE(YEAR(C97),3,8)),7))),AND(C97&lt;(DATE(YEAR(C97),11,1)+MOD(1-WEEKDAY(DATE(YEAR(C97),11,1)),7))+1,D97&gt;=(DATE(YEAR(C97),11,1)+MOD(1-WEEKDAY(DATE(YEAR(C97),11,1)),7))),AND(C97&lt;(DATE(YEAR(D97),3,8)+MOD(1-WEEKDAY(DATE(YEAR(D97),3,8)),7))+1,D97&gt;=(DATE(YEAR(D97),3,8)+MOD(1-WEEKDAY(DATE(YEAR(D97),3,8)),7))),AND(C97&lt;(DATE(YEAR(D97),11,1)+MOD(1-WEEKDAY(DATE(YEAR(D97),11,1)),7))+1,D97&gt;=(DATE(YEAR(D97),11,1)+MOD(1-WEEKDAY(DATE(YEAR(D97),11,1)),7)))))))),"OK","Review input"),"Review input"))</f>
        <v/>
      </c>
    </row>
    <row r="98" ht="34" customHeight="1">
      <c r="A98" s="3" t="n"/>
      <c r="B98" s="3" t="n"/>
      <c r="C98" s="22" t="n"/>
      <c r="D98" s="22" t="n"/>
      <c r="E98" s="5">
        <f>IF(OR(C98="",D98=""),"",IF(AND(ISNUMBER(C98),ISNUMBER(D98)),IF(D98&lt;=C98,"",(D98-C98)*24),""))</f>
        <v/>
      </c>
      <c r="F98" s="6">
        <f>IF(A98="","",COUNTIF('Callout Log'!$A$2:$A$101,A98))</f>
        <v/>
      </c>
      <c r="G98" s="6">
        <f>IF(A98="","",COUNTIFS('Callout Log'!$A$2:$A$101,A98,'Callout Log'!$F$2:$F$101,"Accepted"))</f>
        <v/>
      </c>
      <c r="H98" s="7">
        <f>IF(A98="","",IF(G98&lt;&gt;1,"",IFERROR(INDEX('Callout Log'!$C$2:$C$101,MATCH(A98,'Callout Log'!$I$2:$I$101,0)),"")))</f>
        <v/>
      </c>
      <c r="I98" s="7">
        <f>IF(A98="","",IF(OR(J98&lt;&gt;"OK",G98&gt;1),"Review",IF(G98=0,"Open",IF(H98="","Review","Accepted—planned"))))</f>
        <v/>
      </c>
      <c r="J98" s="7">
        <f>IF(COUNTA(A98:D98)=0,"",IF(AND(ISTEXT(A98),A98&lt;&gt;"",ISNUMBER(C98),ISNUMBER(D98),AND(OR(Settings!$B$2="",ISNUMBER(Settings!$B$2)),ISNUMBER(Settings!$B$3),Settings!$B$4&lt;&gt;"",OR(Settings!$B$5="US DST observed",Settings!$B$5="No DST",Settings!$B$5="Manual review"))),IF(AND(ISTEXT(B98),B98&lt;&gt;"",COUNTIF($A$2:$A$101,A98)=1,ISERROR(SEARCH("~*",A98)),ISERROR(SEARCH("~?",A98)),ISERROR(SEARCH("~~",A98)),C98&gt;=1,D98&gt;C98,Settings!$B$3&gt;0,COUNTIFS('Callout Log'!$A$2:$A$101,A98,'Callout Log'!$K$2:$K$101,"&lt;&gt;OK")=0,NOT(OR(Settings!$B$5="Manual review",AND(Settings!$B$5="US DST observed",OR(AND(C98&lt;(DATE(YEAR(C98),3,8)+MOD(1-WEEKDAY(DATE(YEAR(C98),3,8)),7))+1,D98&gt;=(DATE(YEAR(C98),3,8)+MOD(1-WEEKDAY(DATE(YEAR(C98),3,8)),7))),AND(C98&lt;(DATE(YEAR(C98),11,1)+MOD(1-WEEKDAY(DATE(YEAR(C98),11,1)),7))+1,D98&gt;=(DATE(YEAR(C98),11,1)+MOD(1-WEEKDAY(DATE(YEAR(C98),11,1)),7))),AND(C98&lt;(DATE(YEAR(D98),3,8)+MOD(1-WEEKDAY(DATE(YEAR(D98),3,8)),7))+1,D98&gt;=(DATE(YEAR(D98),3,8)+MOD(1-WEEKDAY(DATE(YEAR(D98),3,8)),7))),AND(C98&lt;(DATE(YEAR(D98),11,1)+MOD(1-WEEKDAY(DATE(YEAR(D98),11,1)),7))+1,D98&gt;=(DATE(YEAR(D98),11,1)+MOD(1-WEEKDAY(DATE(YEAR(D98),11,1)),7)))))))),"OK","Review input"),"Review input"))</f>
        <v/>
      </c>
    </row>
    <row r="99" ht="34" customHeight="1">
      <c r="A99" s="3" t="n"/>
      <c r="B99" s="3" t="n"/>
      <c r="C99" s="22" t="n"/>
      <c r="D99" s="22" t="n"/>
      <c r="E99" s="10">
        <f>IF(OR(C99="",D99=""),"",IF(AND(ISNUMBER(C99),ISNUMBER(D99)),IF(D99&lt;=C99,"",(D99-C99)*24),""))</f>
        <v/>
      </c>
      <c r="F99" s="11">
        <f>IF(A99="","",COUNTIF('Callout Log'!$A$2:$A$101,A99))</f>
        <v/>
      </c>
      <c r="G99" s="11">
        <f>IF(A99="","",COUNTIFS('Callout Log'!$A$2:$A$101,A99,'Callout Log'!$F$2:$F$101,"Accepted"))</f>
        <v/>
      </c>
      <c r="H99" s="12">
        <f>IF(A99="","",IF(G99&lt;&gt;1,"",IFERROR(INDEX('Callout Log'!$C$2:$C$101,MATCH(A99,'Callout Log'!$I$2:$I$101,0)),"")))</f>
        <v/>
      </c>
      <c r="I99" s="12">
        <f>IF(A99="","",IF(OR(J99&lt;&gt;"OK",G99&gt;1),"Review",IF(G99=0,"Open",IF(H99="","Review","Accepted—planned"))))</f>
        <v/>
      </c>
      <c r="J99" s="12">
        <f>IF(COUNTA(A99:D99)=0,"",IF(AND(ISTEXT(A99),A99&lt;&gt;"",ISNUMBER(C99),ISNUMBER(D99),AND(OR(Settings!$B$2="",ISNUMBER(Settings!$B$2)),ISNUMBER(Settings!$B$3),Settings!$B$4&lt;&gt;"",OR(Settings!$B$5="US DST observed",Settings!$B$5="No DST",Settings!$B$5="Manual review"))),IF(AND(ISTEXT(B99),B99&lt;&gt;"",COUNTIF($A$2:$A$101,A99)=1,ISERROR(SEARCH("~*",A99)),ISERROR(SEARCH("~?",A99)),ISERROR(SEARCH("~~",A99)),C99&gt;=1,D99&gt;C99,Settings!$B$3&gt;0,COUNTIFS('Callout Log'!$A$2:$A$101,A99,'Callout Log'!$K$2:$K$101,"&lt;&gt;OK")=0,NOT(OR(Settings!$B$5="Manual review",AND(Settings!$B$5="US DST observed",OR(AND(C99&lt;(DATE(YEAR(C99),3,8)+MOD(1-WEEKDAY(DATE(YEAR(C99),3,8)),7))+1,D99&gt;=(DATE(YEAR(C99),3,8)+MOD(1-WEEKDAY(DATE(YEAR(C99),3,8)),7))),AND(C99&lt;(DATE(YEAR(C99),11,1)+MOD(1-WEEKDAY(DATE(YEAR(C99),11,1)),7))+1,D99&gt;=(DATE(YEAR(C99),11,1)+MOD(1-WEEKDAY(DATE(YEAR(C99),11,1)),7))),AND(C99&lt;(DATE(YEAR(D99),3,8)+MOD(1-WEEKDAY(DATE(YEAR(D99),3,8)),7))+1,D99&gt;=(DATE(YEAR(D99),3,8)+MOD(1-WEEKDAY(DATE(YEAR(D99),3,8)),7))),AND(C99&lt;(DATE(YEAR(D99),11,1)+MOD(1-WEEKDAY(DATE(YEAR(D99),11,1)),7))+1,D99&gt;=(DATE(YEAR(D99),11,1)+MOD(1-WEEKDAY(DATE(YEAR(D99),11,1)),7)))))))),"OK","Review input"),"Review input"))</f>
        <v/>
      </c>
    </row>
    <row r="100" ht="34" customHeight="1">
      <c r="A100" s="3" t="n"/>
      <c r="B100" s="3" t="n"/>
      <c r="C100" s="22" t="n"/>
      <c r="D100" s="22" t="n"/>
      <c r="E100" s="5">
        <f>IF(OR(C100="",D100=""),"",IF(AND(ISNUMBER(C100),ISNUMBER(D100)),IF(D100&lt;=C100,"",(D100-C100)*24),""))</f>
        <v/>
      </c>
      <c r="F100" s="6">
        <f>IF(A100="","",COUNTIF('Callout Log'!$A$2:$A$101,A100))</f>
        <v/>
      </c>
      <c r="G100" s="6">
        <f>IF(A100="","",COUNTIFS('Callout Log'!$A$2:$A$101,A100,'Callout Log'!$F$2:$F$101,"Accepted"))</f>
        <v/>
      </c>
      <c r="H100" s="7">
        <f>IF(A100="","",IF(G100&lt;&gt;1,"",IFERROR(INDEX('Callout Log'!$C$2:$C$101,MATCH(A100,'Callout Log'!$I$2:$I$101,0)),"")))</f>
        <v/>
      </c>
      <c r="I100" s="7">
        <f>IF(A100="","",IF(OR(J100&lt;&gt;"OK",G100&gt;1),"Review",IF(G100=0,"Open",IF(H100="","Review","Accepted—planned"))))</f>
        <v/>
      </c>
      <c r="J100" s="7">
        <f>IF(COUNTA(A100:D100)=0,"",IF(AND(ISTEXT(A100),A100&lt;&gt;"",ISNUMBER(C100),ISNUMBER(D100),AND(OR(Settings!$B$2="",ISNUMBER(Settings!$B$2)),ISNUMBER(Settings!$B$3),Settings!$B$4&lt;&gt;"",OR(Settings!$B$5="US DST observed",Settings!$B$5="No DST",Settings!$B$5="Manual review"))),IF(AND(ISTEXT(B100),B100&lt;&gt;"",COUNTIF($A$2:$A$101,A100)=1,ISERROR(SEARCH("~*",A100)),ISERROR(SEARCH("~?",A100)),ISERROR(SEARCH("~~",A100)),C100&gt;=1,D100&gt;C100,Settings!$B$3&gt;0,COUNTIFS('Callout Log'!$A$2:$A$101,A100,'Callout Log'!$K$2:$K$101,"&lt;&gt;OK")=0,NOT(OR(Settings!$B$5="Manual review",AND(Settings!$B$5="US DST observed",OR(AND(C100&lt;(DATE(YEAR(C100),3,8)+MOD(1-WEEKDAY(DATE(YEAR(C100),3,8)),7))+1,D100&gt;=(DATE(YEAR(C100),3,8)+MOD(1-WEEKDAY(DATE(YEAR(C100),3,8)),7))),AND(C100&lt;(DATE(YEAR(C100),11,1)+MOD(1-WEEKDAY(DATE(YEAR(C100),11,1)),7))+1,D100&gt;=(DATE(YEAR(C100),11,1)+MOD(1-WEEKDAY(DATE(YEAR(C100),11,1)),7))),AND(C100&lt;(DATE(YEAR(D100),3,8)+MOD(1-WEEKDAY(DATE(YEAR(D100),3,8)),7))+1,D100&gt;=(DATE(YEAR(D100),3,8)+MOD(1-WEEKDAY(DATE(YEAR(D100),3,8)),7))),AND(C100&lt;(DATE(YEAR(D100),11,1)+MOD(1-WEEKDAY(DATE(YEAR(D100),11,1)),7))+1,D100&gt;=(DATE(YEAR(D100),11,1)+MOD(1-WEEKDAY(DATE(YEAR(D100),11,1)),7)))))))),"OK","Review input"),"Review input"))</f>
        <v/>
      </c>
    </row>
    <row r="101" ht="34" customHeight="1">
      <c r="A101" s="3" t="n"/>
      <c r="B101" s="3" t="n"/>
      <c r="C101" s="22" t="n"/>
      <c r="D101" s="22" t="n"/>
      <c r="E101" s="10">
        <f>IF(OR(C101="",D101=""),"",IF(AND(ISNUMBER(C101),ISNUMBER(D101)),IF(D101&lt;=C101,"",(D101-C101)*24),""))</f>
        <v/>
      </c>
      <c r="F101" s="11">
        <f>IF(A101="","",COUNTIF('Callout Log'!$A$2:$A$101,A101))</f>
        <v/>
      </c>
      <c r="G101" s="11">
        <f>IF(A101="","",COUNTIFS('Callout Log'!$A$2:$A$101,A101,'Callout Log'!$F$2:$F$101,"Accepted"))</f>
        <v/>
      </c>
      <c r="H101" s="12">
        <f>IF(A101="","",IF(G101&lt;&gt;1,"",IFERROR(INDEX('Callout Log'!$C$2:$C$101,MATCH(A101,'Callout Log'!$I$2:$I$101,0)),"")))</f>
        <v/>
      </c>
      <c r="I101" s="12">
        <f>IF(A101="","",IF(OR(J101&lt;&gt;"OK",G101&gt;1),"Review",IF(G101=0,"Open",IF(H101="","Review","Accepted—planned"))))</f>
        <v/>
      </c>
      <c r="J101" s="12">
        <f>IF(COUNTA(A101:D101)=0,"",IF(AND(ISTEXT(A101),A101&lt;&gt;"",ISNUMBER(C101),ISNUMBER(D101),AND(OR(Settings!$B$2="",ISNUMBER(Settings!$B$2)),ISNUMBER(Settings!$B$3),Settings!$B$4&lt;&gt;"",OR(Settings!$B$5="US DST observed",Settings!$B$5="No DST",Settings!$B$5="Manual review"))),IF(AND(ISTEXT(B101),B101&lt;&gt;"",COUNTIF($A$2:$A$101,A101)=1,ISERROR(SEARCH("~*",A101)),ISERROR(SEARCH("~?",A101)),ISERROR(SEARCH("~~",A101)),C101&gt;=1,D101&gt;C101,Settings!$B$3&gt;0,COUNTIFS('Callout Log'!$A$2:$A$101,A101,'Callout Log'!$K$2:$K$101,"&lt;&gt;OK")=0,NOT(OR(Settings!$B$5="Manual review",AND(Settings!$B$5="US DST observed",OR(AND(C101&lt;(DATE(YEAR(C101),3,8)+MOD(1-WEEKDAY(DATE(YEAR(C101),3,8)),7))+1,D101&gt;=(DATE(YEAR(C101),3,8)+MOD(1-WEEKDAY(DATE(YEAR(C101),3,8)),7))),AND(C101&lt;(DATE(YEAR(C101),11,1)+MOD(1-WEEKDAY(DATE(YEAR(C101),11,1)),7))+1,D101&gt;=(DATE(YEAR(C101),11,1)+MOD(1-WEEKDAY(DATE(YEAR(C101),11,1)),7))),AND(C101&lt;(DATE(YEAR(D101),3,8)+MOD(1-WEEKDAY(DATE(YEAR(D101),3,8)),7))+1,D101&gt;=(DATE(YEAR(D101),3,8)+MOD(1-WEEKDAY(DATE(YEAR(D101),3,8)),7))),AND(C101&lt;(DATE(YEAR(D101),11,1)+MOD(1-WEEKDAY(DATE(YEAR(D101),11,1)),7))+1,D101&gt;=(DATE(YEAR(D101),11,1)+MOD(1-WEEKDAY(DATE(YEAR(D101),11,1)),7)))))))),"OK","Review input"),"Review input"))</f>
        <v/>
      </c>
    </row>
  </sheetData>
  <autoFilter ref="A1:J101"/>
  <conditionalFormatting sqref="A2:J101">
    <cfRule type="expression" priority="1" dxfId="0" stopIfTrue="1">
      <formula>OR($J2="Review input",AND($A2&lt;&gt;"",$G2&gt;1))</formula>
    </cfRule>
  </conditionalFormatting>
  <conditionalFormatting sqref="H2:I101">
    <cfRule type="expression" priority="2" dxfId="1">
      <formula>AND($I2="Accepted—planned",$J2="OK",$G2=1)</formula>
    </cfRule>
  </conditionalFormatting>
  <dataValidations count="4">
    <dataValidation sqref="A2:A101" showDropDown="0" showInputMessage="1" showErrorMessage="1" allowBlank="0" errorTitle="Review input" error="Enter a valid value. Check the required fields and related timestamps." promptTitle="Manual record input" prompt="Enter a unique text ID without asterisks, question marks or tildes." type="custom" errorStyle="stop">
      <formula1>=AND(ISTEXT(A2),A2&lt;&gt;"",COUNTIF($A$2:$A$101,A2)=1,ISERROR(SEARCH("~*",A2)),ISERROR(SEARCH("~?",A2)),ISERROR(SEARCH("~~",A2)))</formula1>
    </dataValidation>
    <dataValidation sqref="B2:B101" showDropDown="0" showInputMessage="1" showErrorMessage="1" allowBlank="0" errorTitle="Review input" error="Enter a valid value. Check the required fields and related timestamps." promptTitle="Manual record input" prompt="Enter a fictional site and post label." type="custom" errorStyle="stop">
      <formula1>=AND(ISTEXT(B2),B2&lt;&gt;"")</formula1>
    </dataValidation>
    <dataValidation sqref="C2:C101" showDropDown="0" showInputMessage="1" showErrorMessage="1" allowBlank="0" errorTitle="Review input" error="Enter a valid value. Check the required fields and related timestamps." promptTitle="Manual record input" prompt="Enter the full planned start date and time." type="custom" errorStyle="stop">
      <formula1>=AND(ISNUMBER(C2),C2&gt;=1)</formula1>
    </dataValidation>
    <dataValidation sqref="D2:D101" showDropDown="0" showInputMessage="1" showErrorMessage="1" allowBlank="0" errorTitle="Review input" error="Enter a valid value. Check the required fields and related timestamps." promptTitle="Manual record input" prompt="End must be later than start; use the next date overnight." type="custom" errorStyle="stop">
      <formula1>=AND(ISNUMBER(D2),D2&gt;=1,OR(C2="",AND(ISNUMBER(C2),D2&gt;C2)))</formula1>
    </dataValidation>
  </dataValidations>
  <printOptions horizontalCentered="1"/>
  <pageMargins left="0.75" right="0.75" top="1" bottom="1" header="0.5" footer="0.5"/>
  <pageSetup orientation="landscape" paperSize="8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P101"/>
  <sheetViews>
    <sheetView showGridLines="0" zoomScale="85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2" customWidth="1" min="2" max="2"/>
    <col width="25" customWidth="1" min="3" max="3"/>
    <col width="24" customWidth="1" min="4" max="4"/>
    <col width="24" customWidth="1" min="5" max="5"/>
    <col width="16" customWidth="1" min="6" max="6"/>
    <col width="24" customWidth="1" min="7" max="7"/>
    <col width="40" customWidth="1" min="8" max="8"/>
    <col width="24" customWidth="1" min="9" max="9"/>
    <col width="22" customWidth="1" min="10" max="10"/>
    <col width="19" customWidth="1" min="11" max="11"/>
    <col width="24" customWidth="1" min="12" max="12"/>
    <col hidden="1" width="13" customWidth="1" min="14" max="14"/>
    <col hidden="1" width="13" customWidth="1" min="15" max="15"/>
    <col hidden="1" width="13" customWidth="1" min="16" max="16"/>
  </cols>
  <sheetData>
    <row r="1" ht="34" customHeight="1">
      <c r="A1" s="1" t="inlineStr">
        <is>
          <t>Shift ID</t>
        </is>
      </c>
      <c r="B1" s="1" t="inlineStr">
        <is>
          <t>Contact sequence</t>
        </is>
      </c>
      <c r="C1" s="1" t="inlineStr">
        <is>
          <t>Guard ID</t>
        </is>
      </c>
      <c r="D1" s="1" t="inlineStr">
        <is>
          <t>Offered at</t>
        </is>
      </c>
      <c r="E1" s="1" t="inlineStr">
        <is>
          <t>Response deadline</t>
        </is>
      </c>
      <c r="F1" s="1" t="inlineStr">
        <is>
          <t>Response</t>
        </is>
      </c>
      <c r="G1" s="1" t="inlineStr">
        <is>
          <t>Responded at</t>
        </is>
      </c>
      <c r="H1" s="1" t="inlineStr">
        <is>
          <t>Dispatcher note</t>
        </is>
      </c>
      <c r="I1" s="1" t="inlineStr">
        <is>
          <t>Accepted key</t>
        </is>
      </c>
      <c r="J1" s="1" t="inlineStr">
        <is>
          <t>Follow-up</t>
        </is>
      </c>
      <c r="K1" s="1" t="inlineStr">
        <is>
          <t>Input check</t>
        </is>
      </c>
      <c r="L1" s="1" t="inlineStr">
        <is>
          <t>Suggested deadline</t>
        </is>
      </c>
      <c r="N1" t="inlineStr">
        <is>
          <t>Shift dropdown helper</t>
        </is>
      </c>
      <c r="O1" t="inlineStr">
        <is>
          <t>Guard dropdown helper</t>
        </is>
      </c>
      <c r="P1" t="inlineStr">
        <is>
          <t>Response dropdown helper</t>
        </is>
      </c>
    </row>
    <row r="2" ht="34" customHeight="1">
      <c r="A2" s="3" t="inlineStr">
        <is>
          <t>Fictional Shift 01</t>
        </is>
      </c>
      <c r="B2" s="14" t="n">
        <v>1</v>
      </c>
      <c r="C2" s="3" t="inlineStr">
        <is>
          <t>Fictional Guard 01</t>
        </is>
      </c>
      <c r="D2" s="22" t="n">
        <v>46294.73333333333</v>
      </c>
      <c r="E2" s="22" t="n">
        <v>46294.75416666667</v>
      </c>
      <c r="F2" s="3" t="inlineStr">
        <is>
          <t>Declined</t>
        </is>
      </c>
      <c r="G2" s="22" t="n">
        <v>46294.74375</v>
      </c>
      <c r="H2" s="3" t="inlineStr">
        <is>
          <t>Fictional example: Declined; next offer recorded separately.</t>
        </is>
      </c>
      <c r="I2" s="7">
        <f>IF(AND(A2&lt;&gt;"",C2&lt;&gt;"",F2="Accepted",G2&lt;&gt;"",COUNTIF('Open Shifts'!$A$2:$A$101,A2)=1),A2,"")</f>
        <v/>
      </c>
      <c r="J2" s="7">
        <f>IF(A2="","",IF(K2&lt;&gt;"OK","Review input",IF(F2&lt;&gt;"Pending",F2,IF(E2="","Set deadline",IF(Settings!$B$2="","Set review time",IF(E2&lt;=Settings!$B$2,"Follow up","Await response"))))))</f>
        <v/>
      </c>
      <c r="K2" s="7">
        <f>IF(COUNTA(A2:H2)=0,"",IF(AND(ISTEXT(A2),A2&lt;&gt;"",ISNUMBER(B2),ISNUMBER(D2),OR(E2="",ISNUMBER(E2)),OR(G2="",ISNUMBER(G2)),AND(OR(Settings!$B$2="",ISNUMBER(Settings!$B$2)),ISNUMBER(Settings!$B$3),Settings!$B$4&lt;&gt;"",OR(Settings!$B$5="US DST observed",Settings!$B$5="No DST",Settings!$B$5="Manual review"))),IF(AND(COUNTIF('Open Shifts'!$A$2:$A$101,A2)=1,B2&gt;0,B2=INT(B2),COUNTIFS($A$2:$A$101,A2,$B$2:$B$101,B2)=1,COUNTIF(Settings!$D$2:$D$9,C2)=1,COUNTIF(Settings!$F$2:$F$6,F2)=1,OR(F2="Pending",F2="Accepted",F2="Declined",F2="No response",F2="Withdrawn"),D2&gt;=1,OR(E2="",E2&gt;=D2),OR(G2="",G2&gt;=D2),OR(F2="Pending",E2&lt;&gt;""),OR(AND(F2="Pending",G2=""),AND(F2&lt;&gt;"Pending",OR(F2="Withdrawn",G2&lt;&gt;""))),OR(G2="",E2="",G2&lt;=E2),Settings!$B$3&gt;0,NOT(OR(Settings!$B$5="Manual review",AND(Settings!$B$5="US DST observed",OR(AND(D2&lt;(DATE(YEAR(D2),3,8)+MOD(1-WEEKDAY(DATE(YEAR(D2),3,8)),7))+1,MAX(D2:E2,G2)&gt;=(DATE(YEAR(D2),3,8)+MOD(1-WEEKDAY(DATE(YEAR(D2),3,8)),7))),AND(D2&lt;(DATE(YEAR(D2),11,1)+MOD(1-WEEKDAY(DATE(YEAR(D2),11,1)),7))+1,MAX(D2:E2,G2)&gt;=(DATE(YEAR(D2),11,1)+MOD(1-WEEKDAY(DATE(YEAR(D2),11,1)),7))),AND(D2&lt;(DATE(YEAR(MAX(D2:E2,G2)),3,8)+MOD(1-WEEKDAY(DATE(YEAR(MAX(D2:E2,G2)),3,8)),7))+1,MAX(D2:E2,G2)&gt;=(DATE(YEAR(MAX(D2:E2,G2)),3,8)+MOD(1-WEEKDAY(DATE(YEAR(MAX(D2:E2,G2)),3,8)),7))),AND(D2&lt;(DATE(YEAR(MAX(D2:E2,G2)),11,1)+MOD(1-WEEKDAY(DATE(YEAR(MAX(D2:E2,G2)),11,1)),7))+1,MAX(D2:E2,G2)&gt;=(DATE(YEAR(MAX(D2:E2,G2)),11,1)+MOD(1-WEEKDAY(DATE(YEAR(MAX(D2:E2,G2)),11,1)),7)))))))),"OK","Review input"),"Review input"))</f>
        <v/>
      </c>
      <c r="L2" s="24">
        <f>IF(D2="","",IF(AND(ISNUMBER(D2),ISNUMBER(Settings!$B$3)),IF(Settings!$B$3&gt;0,D2+Settings!$B$3/1440,""),""))</f>
        <v/>
      </c>
      <c r="N2">
        <f>IF('Open Shifts'!A2="","",'Open Shifts'!A2)</f>
        <v/>
      </c>
      <c r="O2">
        <f>IF(Settings!D2="","",Settings!D2)</f>
        <v/>
      </c>
      <c r="P2">
        <f>IF(Settings!F2="","",Settings!F2)</f>
        <v/>
      </c>
    </row>
    <row r="3" ht="34" customHeight="1">
      <c r="A3" s="3" t="inlineStr">
        <is>
          <t>Fictional Shift 01</t>
        </is>
      </c>
      <c r="B3" s="14" t="n">
        <v>2</v>
      </c>
      <c r="C3" s="3" t="inlineStr">
        <is>
          <t>Fictional Guard 02</t>
        </is>
      </c>
      <c r="D3" s="22" t="n">
        <v>46294.76111111111</v>
      </c>
      <c r="E3" s="22" t="n">
        <v>46294.78194444445</v>
      </c>
      <c r="F3" s="3" t="inlineStr">
        <is>
          <t>Accepted</t>
        </is>
      </c>
      <c r="G3" s="22" t="n">
        <v>46294.77152777778</v>
      </c>
      <c r="H3" s="3" t="inlineStr">
        <is>
          <t>Fictional example: Accepted planned replacement only.</t>
        </is>
      </c>
      <c r="I3" s="12">
        <f>IF(AND(A3&lt;&gt;"",C3&lt;&gt;"",F3="Accepted",G3&lt;&gt;"",COUNTIF('Open Shifts'!$A$2:$A$101,A3)=1),A3,"")</f>
        <v/>
      </c>
      <c r="J3" s="12">
        <f>IF(A3="","",IF(K3&lt;&gt;"OK","Review input",IF(F3&lt;&gt;"Pending",F3,IF(E3="","Set deadline",IF(Settings!$B$2="","Set review time",IF(E3&lt;=Settings!$B$2,"Follow up","Await response"))))))</f>
        <v/>
      </c>
      <c r="K3" s="12">
        <f>IF(COUNTA(A3:H3)=0,"",IF(AND(ISTEXT(A3),A3&lt;&gt;"",ISNUMBER(B3),ISNUMBER(D3),OR(E3="",ISNUMBER(E3)),OR(G3="",ISNUMBER(G3)),AND(OR(Settings!$B$2="",ISNUMBER(Settings!$B$2)),ISNUMBER(Settings!$B$3),Settings!$B$4&lt;&gt;"",OR(Settings!$B$5="US DST observed",Settings!$B$5="No DST",Settings!$B$5="Manual review"))),IF(AND(COUNTIF('Open Shifts'!$A$2:$A$101,A3)=1,B3&gt;0,B3=INT(B3),COUNTIFS($A$2:$A$101,A3,$B$2:$B$101,B3)=1,COUNTIF(Settings!$D$2:$D$9,C3)=1,COUNTIF(Settings!$F$2:$F$6,F3)=1,OR(F3="Pending",F3="Accepted",F3="Declined",F3="No response",F3="Withdrawn"),D3&gt;=1,OR(E3="",E3&gt;=D3),OR(G3="",G3&gt;=D3),OR(F3="Pending",E3&lt;&gt;""),OR(AND(F3="Pending",G3=""),AND(F3&lt;&gt;"Pending",OR(F3="Withdrawn",G3&lt;&gt;""))),OR(G3="",E3="",G3&lt;=E3),Settings!$B$3&gt;0,NOT(OR(Settings!$B$5="Manual review",AND(Settings!$B$5="US DST observed",OR(AND(D3&lt;(DATE(YEAR(D3),3,8)+MOD(1-WEEKDAY(DATE(YEAR(D3),3,8)),7))+1,MAX(D3:E3,G3)&gt;=(DATE(YEAR(D3),3,8)+MOD(1-WEEKDAY(DATE(YEAR(D3),3,8)),7))),AND(D3&lt;(DATE(YEAR(D3),11,1)+MOD(1-WEEKDAY(DATE(YEAR(D3),11,1)),7))+1,MAX(D3:E3,G3)&gt;=(DATE(YEAR(D3),11,1)+MOD(1-WEEKDAY(DATE(YEAR(D3),11,1)),7))),AND(D3&lt;(DATE(YEAR(MAX(D3:E3,G3)),3,8)+MOD(1-WEEKDAY(DATE(YEAR(MAX(D3:E3,G3)),3,8)),7))+1,MAX(D3:E3,G3)&gt;=(DATE(YEAR(MAX(D3:E3,G3)),3,8)+MOD(1-WEEKDAY(DATE(YEAR(MAX(D3:E3,G3)),3,8)),7))),AND(D3&lt;(DATE(YEAR(MAX(D3:E3,G3)),11,1)+MOD(1-WEEKDAY(DATE(YEAR(MAX(D3:E3,G3)),11,1)),7))+1,MAX(D3:E3,G3)&gt;=(DATE(YEAR(MAX(D3:E3,G3)),11,1)+MOD(1-WEEKDAY(DATE(YEAR(MAX(D3:E3,G3)),11,1)),7)))))))),"OK","Review input"),"Review input"))</f>
        <v/>
      </c>
      <c r="L3" s="25">
        <f>IF(D3="","",IF(AND(ISNUMBER(D3),ISNUMBER(Settings!$B$3)),IF(Settings!$B$3&gt;0,D3+Settings!$B$3/1440,""),""))</f>
        <v/>
      </c>
      <c r="N3">
        <f>IF('Open Shifts'!A3="","",'Open Shifts'!A3)</f>
        <v/>
      </c>
      <c r="O3">
        <f>IF(Settings!D3="","",Settings!D3)</f>
        <v/>
      </c>
      <c r="P3">
        <f>IF(Settings!F3="","",Settings!F3)</f>
        <v/>
      </c>
    </row>
    <row r="4" ht="34" customHeight="1">
      <c r="A4" s="3" t="inlineStr">
        <is>
          <t>Fictional Shift 02</t>
        </is>
      </c>
      <c r="B4" s="14" t="n">
        <v>1</v>
      </c>
      <c r="C4" s="3" t="inlineStr">
        <is>
          <t>Fictional Guard 03</t>
        </is>
      </c>
      <c r="D4" s="22" t="n">
        <v>46294.76805555556</v>
      </c>
      <c r="E4" s="22" t="n">
        <v>46294.78888888889</v>
      </c>
      <c r="F4" s="3" t="inlineStr">
        <is>
          <t>Pending</t>
        </is>
      </c>
      <c r="G4" s="22" t="n"/>
      <c r="H4" s="3" t="inlineStr">
        <is>
          <t>Fictional example: Deadline passed; manual follow-up needed.</t>
        </is>
      </c>
      <c r="I4" s="7">
        <f>IF(AND(A4&lt;&gt;"",C4&lt;&gt;"",F4="Accepted",G4&lt;&gt;"",COUNTIF('Open Shifts'!$A$2:$A$101,A4)=1),A4,"")</f>
        <v/>
      </c>
      <c r="J4" s="7">
        <f>IF(A4="","",IF(K4&lt;&gt;"OK","Review input",IF(F4&lt;&gt;"Pending",F4,IF(E4="","Set deadline",IF(Settings!$B$2="","Set review time",IF(E4&lt;=Settings!$B$2,"Follow up","Await response"))))))</f>
        <v/>
      </c>
      <c r="K4" s="7">
        <f>IF(COUNTA(A4:H4)=0,"",IF(AND(ISTEXT(A4),A4&lt;&gt;"",ISNUMBER(B4),ISNUMBER(D4),OR(E4="",ISNUMBER(E4)),OR(G4="",ISNUMBER(G4)),AND(OR(Settings!$B$2="",ISNUMBER(Settings!$B$2)),ISNUMBER(Settings!$B$3),Settings!$B$4&lt;&gt;"",OR(Settings!$B$5="US DST observed",Settings!$B$5="No DST",Settings!$B$5="Manual review"))),IF(AND(COUNTIF('Open Shifts'!$A$2:$A$101,A4)=1,B4&gt;0,B4=INT(B4),COUNTIFS($A$2:$A$101,A4,$B$2:$B$101,B4)=1,COUNTIF(Settings!$D$2:$D$9,C4)=1,COUNTIF(Settings!$F$2:$F$6,F4)=1,OR(F4="Pending",F4="Accepted",F4="Declined",F4="No response",F4="Withdrawn"),D4&gt;=1,OR(E4="",E4&gt;=D4),OR(G4="",G4&gt;=D4),OR(F4="Pending",E4&lt;&gt;""),OR(AND(F4="Pending",G4=""),AND(F4&lt;&gt;"Pending",OR(F4="Withdrawn",G4&lt;&gt;""))),OR(G4="",E4="",G4&lt;=E4),Settings!$B$3&gt;0,NOT(OR(Settings!$B$5="Manual review",AND(Settings!$B$5="US DST observed",OR(AND(D4&lt;(DATE(YEAR(D4),3,8)+MOD(1-WEEKDAY(DATE(YEAR(D4),3,8)),7))+1,MAX(D4:E4,G4)&gt;=(DATE(YEAR(D4),3,8)+MOD(1-WEEKDAY(DATE(YEAR(D4),3,8)),7))),AND(D4&lt;(DATE(YEAR(D4),11,1)+MOD(1-WEEKDAY(DATE(YEAR(D4),11,1)),7))+1,MAX(D4:E4,G4)&gt;=(DATE(YEAR(D4),11,1)+MOD(1-WEEKDAY(DATE(YEAR(D4),11,1)),7))),AND(D4&lt;(DATE(YEAR(MAX(D4:E4,G4)),3,8)+MOD(1-WEEKDAY(DATE(YEAR(MAX(D4:E4,G4)),3,8)),7))+1,MAX(D4:E4,G4)&gt;=(DATE(YEAR(MAX(D4:E4,G4)),3,8)+MOD(1-WEEKDAY(DATE(YEAR(MAX(D4:E4,G4)),3,8)),7))),AND(D4&lt;(DATE(YEAR(MAX(D4:E4,G4)),11,1)+MOD(1-WEEKDAY(DATE(YEAR(MAX(D4:E4,G4)),11,1)),7))+1,MAX(D4:E4,G4)&gt;=(DATE(YEAR(MAX(D4:E4,G4)),11,1)+MOD(1-WEEKDAY(DATE(YEAR(MAX(D4:E4,G4)),11,1)),7)))))))),"OK","Review input"),"Review input"))</f>
        <v/>
      </c>
      <c r="L4" s="24">
        <f>IF(D4="","",IF(AND(ISNUMBER(D4),ISNUMBER(Settings!$B$3)),IF(Settings!$B$3&gt;0,D4+Settings!$B$3/1440,""),""))</f>
        <v/>
      </c>
      <c r="N4">
        <f>IF('Open Shifts'!A4="","",'Open Shifts'!A4)</f>
        <v/>
      </c>
      <c r="O4">
        <f>IF(Settings!D4="","",Settings!D4)</f>
        <v/>
      </c>
      <c r="P4">
        <f>IF(Settings!F4="","",Settings!F4)</f>
        <v/>
      </c>
    </row>
    <row r="5" ht="34" customHeight="1">
      <c r="A5" s="3" t="inlineStr">
        <is>
          <t>Fictional Shift 02</t>
        </is>
      </c>
      <c r="B5" s="14" t="n">
        <v>2</v>
      </c>
      <c r="C5" s="3" t="inlineStr">
        <is>
          <t>Fictional Guard 04</t>
        </is>
      </c>
      <c r="D5" s="22" t="n">
        <v>46294.79583333333</v>
      </c>
      <c r="E5" s="22" t="n">
        <v>46294.81666666667</v>
      </c>
      <c r="F5" s="3" t="inlineStr">
        <is>
          <t>Pending</t>
        </is>
      </c>
      <c r="G5" s="22" t="n"/>
      <c r="H5" s="3" t="inlineStr">
        <is>
          <t>Fictional example: Awaiting response at review time.</t>
        </is>
      </c>
      <c r="I5" s="12">
        <f>IF(AND(A5&lt;&gt;"",C5&lt;&gt;"",F5="Accepted",G5&lt;&gt;"",COUNTIF('Open Shifts'!$A$2:$A$101,A5)=1),A5,"")</f>
        <v/>
      </c>
      <c r="J5" s="12">
        <f>IF(A5="","",IF(K5&lt;&gt;"OK","Review input",IF(F5&lt;&gt;"Pending",F5,IF(E5="","Set deadline",IF(Settings!$B$2="","Set review time",IF(E5&lt;=Settings!$B$2,"Follow up","Await response"))))))</f>
        <v/>
      </c>
      <c r="K5" s="12">
        <f>IF(COUNTA(A5:H5)=0,"",IF(AND(ISTEXT(A5),A5&lt;&gt;"",ISNUMBER(B5),ISNUMBER(D5),OR(E5="",ISNUMBER(E5)),OR(G5="",ISNUMBER(G5)),AND(OR(Settings!$B$2="",ISNUMBER(Settings!$B$2)),ISNUMBER(Settings!$B$3),Settings!$B$4&lt;&gt;"",OR(Settings!$B$5="US DST observed",Settings!$B$5="No DST",Settings!$B$5="Manual review"))),IF(AND(COUNTIF('Open Shifts'!$A$2:$A$101,A5)=1,B5&gt;0,B5=INT(B5),COUNTIFS($A$2:$A$101,A5,$B$2:$B$101,B5)=1,COUNTIF(Settings!$D$2:$D$9,C5)=1,COUNTIF(Settings!$F$2:$F$6,F5)=1,OR(F5="Pending",F5="Accepted",F5="Declined",F5="No response",F5="Withdrawn"),D5&gt;=1,OR(E5="",E5&gt;=D5),OR(G5="",G5&gt;=D5),OR(F5="Pending",E5&lt;&gt;""),OR(AND(F5="Pending",G5=""),AND(F5&lt;&gt;"Pending",OR(F5="Withdrawn",G5&lt;&gt;""))),OR(G5="",E5="",G5&lt;=E5),Settings!$B$3&gt;0,NOT(OR(Settings!$B$5="Manual review",AND(Settings!$B$5="US DST observed",OR(AND(D5&lt;(DATE(YEAR(D5),3,8)+MOD(1-WEEKDAY(DATE(YEAR(D5),3,8)),7))+1,MAX(D5:E5,G5)&gt;=(DATE(YEAR(D5),3,8)+MOD(1-WEEKDAY(DATE(YEAR(D5),3,8)),7))),AND(D5&lt;(DATE(YEAR(D5),11,1)+MOD(1-WEEKDAY(DATE(YEAR(D5),11,1)),7))+1,MAX(D5:E5,G5)&gt;=(DATE(YEAR(D5),11,1)+MOD(1-WEEKDAY(DATE(YEAR(D5),11,1)),7))),AND(D5&lt;(DATE(YEAR(MAX(D5:E5,G5)),3,8)+MOD(1-WEEKDAY(DATE(YEAR(MAX(D5:E5,G5)),3,8)),7))+1,MAX(D5:E5,G5)&gt;=(DATE(YEAR(MAX(D5:E5,G5)),3,8)+MOD(1-WEEKDAY(DATE(YEAR(MAX(D5:E5,G5)),3,8)),7))),AND(D5&lt;(DATE(YEAR(MAX(D5:E5,G5)),11,1)+MOD(1-WEEKDAY(DATE(YEAR(MAX(D5:E5,G5)),11,1)),7))+1,MAX(D5:E5,G5)&gt;=(DATE(YEAR(MAX(D5:E5,G5)),11,1)+MOD(1-WEEKDAY(DATE(YEAR(MAX(D5:E5,G5)),11,1)),7)))))))),"OK","Review input"),"Review input"))</f>
        <v/>
      </c>
      <c r="L5" s="25">
        <f>IF(D5="","",IF(AND(ISNUMBER(D5),ISNUMBER(Settings!$B$3)),IF(Settings!$B$3&gt;0,D5+Settings!$B$3/1440,""),""))</f>
        <v/>
      </c>
      <c r="N5">
        <f>IF('Open Shifts'!A5="","",'Open Shifts'!A5)</f>
        <v/>
      </c>
      <c r="O5">
        <f>IF(Settings!D5="","",Settings!D5)</f>
        <v/>
      </c>
      <c r="P5">
        <f>IF(Settings!F5="","",Settings!F5)</f>
        <v/>
      </c>
    </row>
    <row r="6" ht="34" customHeight="1">
      <c r="A6" s="3" t="inlineStr">
        <is>
          <t>Fictional Shift 03</t>
        </is>
      </c>
      <c r="B6" s="14" t="n">
        <v>1</v>
      </c>
      <c r="C6" s="3" t="inlineStr">
        <is>
          <t>Fictional Guard 05</t>
        </is>
      </c>
      <c r="D6" s="22" t="n">
        <v>46294.74027777778</v>
      </c>
      <c r="E6" s="22" t="n">
        <v>46294.76111111111</v>
      </c>
      <c r="F6" s="3" t="inlineStr">
        <is>
          <t>Accepted</t>
        </is>
      </c>
      <c r="G6" s="22" t="n">
        <v>46294.75069444445</v>
      </c>
      <c r="H6" s="3" t="inlineStr">
        <is>
          <t>Fictional example: Overnight planned replacement only.</t>
        </is>
      </c>
      <c r="I6" s="7">
        <f>IF(AND(A6&lt;&gt;"",C6&lt;&gt;"",F6="Accepted",G6&lt;&gt;"",COUNTIF('Open Shifts'!$A$2:$A$101,A6)=1),A6,"")</f>
        <v/>
      </c>
      <c r="J6" s="7">
        <f>IF(A6="","",IF(K6&lt;&gt;"OK","Review input",IF(F6&lt;&gt;"Pending",F6,IF(E6="","Set deadline",IF(Settings!$B$2="","Set review time",IF(E6&lt;=Settings!$B$2,"Follow up","Await response"))))))</f>
        <v/>
      </c>
      <c r="K6" s="7">
        <f>IF(COUNTA(A6:H6)=0,"",IF(AND(ISTEXT(A6),A6&lt;&gt;"",ISNUMBER(B6),ISNUMBER(D6),OR(E6="",ISNUMBER(E6)),OR(G6="",ISNUMBER(G6)),AND(OR(Settings!$B$2="",ISNUMBER(Settings!$B$2)),ISNUMBER(Settings!$B$3),Settings!$B$4&lt;&gt;"",OR(Settings!$B$5="US DST observed",Settings!$B$5="No DST",Settings!$B$5="Manual review"))),IF(AND(COUNTIF('Open Shifts'!$A$2:$A$101,A6)=1,B6&gt;0,B6=INT(B6),COUNTIFS($A$2:$A$101,A6,$B$2:$B$101,B6)=1,COUNTIF(Settings!$D$2:$D$9,C6)=1,COUNTIF(Settings!$F$2:$F$6,F6)=1,OR(F6="Pending",F6="Accepted",F6="Declined",F6="No response",F6="Withdrawn"),D6&gt;=1,OR(E6="",E6&gt;=D6),OR(G6="",G6&gt;=D6),OR(F6="Pending",E6&lt;&gt;""),OR(AND(F6="Pending",G6=""),AND(F6&lt;&gt;"Pending",OR(F6="Withdrawn",G6&lt;&gt;""))),OR(G6="",E6="",G6&lt;=E6),Settings!$B$3&gt;0,NOT(OR(Settings!$B$5="Manual review",AND(Settings!$B$5="US DST observed",OR(AND(D6&lt;(DATE(YEAR(D6),3,8)+MOD(1-WEEKDAY(DATE(YEAR(D6),3,8)),7))+1,MAX(D6:E6,G6)&gt;=(DATE(YEAR(D6),3,8)+MOD(1-WEEKDAY(DATE(YEAR(D6),3,8)),7))),AND(D6&lt;(DATE(YEAR(D6),11,1)+MOD(1-WEEKDAY(DATE(YEAR(D6),11,1)),7))+1,MAX(D6:E6,G6)&gt;=(DATE(YEAR(D6),11,1)+MOD(1-WEEKDAY(DATE(YEAR(D6),11,1)),7))),AND(D6&lt;(DATE(YEAR(MAX(D6:E6,G6)),3,8)+MOD(1-WEEKDAY(DATE(YEAR(MAX(D6:E6,G6)),3,8)),7))+1,MAX(D6:E6,G6)&gt;=(DATE(YEAR(MAX(D6:E6,G6)),3,8)+MOD(1-WEEKDAY(DATE(YEAR(MAX(D6:E6,G6)),3,8)),7))),AND(D6&lt;(DATE(YEAR(MAX(D6:E6,G6)),11,1)+MOD(1-WEEKDAY(DATE(YEAR(MAX(D6:E6,G6)),11,1)),7))+1,MAX(D6:E6,G6)&gt;=(DATE(YEAR(MAX(D6:E6,G6)),11,1)+MOD(1-WEEKDAY(DATE(YEAR(MAX(D6:E6,G6)),11,1)),7)))))))),"OK","Review input"),"Review input"))</f>
        <v/>
      </c>
      <c r="L6" s="24">
        <f>IF(D6="","",IF(AND(ISNUMBER(D6),ISNUMBER(Settings!$B$3)),IF(Settings!$B$3&gt;0,D6+Settings!$B$3/1440,""),""))</f>
        <v/>
      </c>
      <c r="N6">
        <f>IF('Open Shifts'!A6="","",'Open Shifts'!A6)</f>
        <v/>
      </c>
      <c r="O6">
        <f>IF(Settings!D6="","",Settings!D6)</f>
        <v/>
      </c>
      <c r="P6">
        <f>IF(Settings!F6="","",Settings!F6)</f>
        <v/>
      </c>
    </row>
    <row r="7" ht="34" customHeight="1">
      <c r="A7" s="3" t="inlineStr">
        <is>
          <t>Fictional Shift 04</t>
        </is>
      </c>
      <c r="B7" s="14" t="n">
        <v>1</v>
      </c>
      <c r="C7" s="3" t="inlineStr">
        <is>
          <t>Fictional Guard 06</t>
        </is>
      </c>
      <c r="D7" s="22" t="n">
        <v>46294.71944444445</v>
      </c>
      <c r="E7" s="22" t="n">
        <v>46294.74027777778</v>
      </c>
      <c r="F7" s="3" t="inlineStr">
        <is>
          <t>Declined</t>
        </is>
      </c>
      <c r="G7" s="22" t="n">
        <v>46294.73333333333</v>
      </c>
      <c r="H7" s="3" t="inlineStr">
        <is>
          <t>Fictional example: Declined; additional offers recorded.</t>
        </is>
      </c>
      <c r="I7" s="12">
        <f>IF(AND(A7&lt;&gt;"",C7&lt;&gt;"",F7="Accepted",G7&lt;&gt;"",COUNTIF('Open Shifts'!$A$2:$A$101,A7)=1),A7,"")</f>
        <v/>
      </c>
      <c r="J7" s="12">
        <f>IF(A7="","",IF(K7&lt;&gt;"OK","Review input",IF(F7&lt;&gt;"Pending",F7,IF(E7="","Set deadline",IF(Settings!$B$2="","Set review time",IF(E7&lt;=Settings!$B$2,"Follow up","Await response"))))))</f>
        <v/>
      </c>
      <c r="K7" s="12">
        <f>IF(COUNTA(A7:H7)=0,"",IF(AND(ISTEXT(A7),A7&lt;&gt;"",ISNUMBER(B7),ISNUMBER(D7),OR(E7="",ISNUMBER(E7)),OR(G7="",ISNUMBER(G7)),AND(OR(Settings!$B$2="",ISNUMBER(Settings!$B$2)),ISNUMBER(Settings!$B$3),Settings!$B$4&lt;&gt;"",OR(Settings!$B$5="US DST observed",Settings!$B$5="No DST",Settings!$B$5="Manual review"))),IF(AND(COUNTIF('Open Shifts'!$A$2:$A$101,A7)=1,B7&gt;0,B7=INT(B7),COUNTIFS($A$2:$A$101,A7,$B$2:$B$101,B7)=1,COUNTIF(Settings!$D$2:$D$9,C7)=1,COUNTIF(Settings!$F$2:$F$6,F7)=1,OR(F7="Pending",F7="Accepted",F7="Declined",F7="No response",F7="Withdrawn"),D7&gt;=1,OR(E7="",E7&gt;=D7),OR(G7="",G7&gt;=D7),OR(F7="Pending",E7&lt;&gt;""),OR(AND(F7="Pending",G7=""),AND(F7&lt;&gt;"Pending",OR(F7="Withdrawn",G7&lt;&gt;""))),OR(G7="",E7="",G7&lt;=E7),Settings!$B$3&gt;0,NOT(OR(Settings!$B$5="Manual review",AND(Settings!$B$5="US DST observed",OR(AND(D7&lt;(DATE(YEAR(D7),3,8)+MOD(1-WEEKDAY(DATE(YEAR(D7),3,8)),7))+1,MAX(D7:E7,G7)&gt;=(DATE(YEAR(D7),3,8)+MOD(1-WEEKDAY(DATE(YEAR(D7),3,8)),7))),AND(D7&lt;(DATE(YEAR(D7),11,1)+MOD(1-WEEKDAY(DATE(YEAR(D7),11,1)),7))+1,MAX(D7:E7,G7)&gt;=(DATE(YEAR(D7),11,1)+MOD(1-WEEKDAY(DATE(YEAR(D7),11,1)),7))),AND(D7&lt;(DATE(YEAR(MAX(D7:E7,G7)),3,8)+MOD(1-WEEKDAY(DATE(YEAR(MAX(D7:E7,G7)),3,8)),7))+1,MAX(D7:E7,G7)&gt;=(DATE(YEAR(MAX(D7:E7,G7)),3,8)+MOD(1-WEEKDAY(DATE(YEAR(MAX(D7:E7,G7)),3,8)),7))),AND(D7&lt;(DATE(YEAR(MAX(D7:E7,G7)),11,1)+MOD(1-WEEKDAY(DATE(YEAR(MAX(D7:E7,G7)),11,1)),7))+1,MAX(D7:E7,G7)&gt;=(DATE(YEAR(MAX(D7:E7,G7)),11,1)+MOD(1-WEEKDAY(DATE(YEAR(MAX(D7:E7,G7)),11,1)),7)))))))),"OK","Review input"),"Review input"))</f>
        <v/>
      </c>
      <c r="L7" s="25">
        <f>IF(D7="","",IF(AND(ISNUMBER(D7),ISNUMBER(Settings!$B$3)),IF(Settings!$B$3&gt;0,D7+Settings!$B$3/1440,""),""))</f>
        <v/>
      </c>
      <c r="N7">
        <f>IF('Open Shifts'!A7="","",'Open Shifts'!A7)</f>
        <v/>
      </c>
      <c r="O7">
        <f>IF(Settings!D7="","",Settings!D7)</f>
        <v/>
      </c>
      <c r="P7">
        <f>""</f>
        <v/>
      </c>
    </row>
    <row r="8" ht="34" customHeight="1">
      <c r="A8" s="3" t="inlineStr">
        <is>
          <t>Fictional Shift 04</t>
        </is>
      </c>
      <c r="B8" s="14" t="n">
        <v>2</v>
      </c>
      <c r="C8" s="3" t="inlineStr">
        <is>
          <t>Fictional Guard 07</t>
        </is>
      </c>
      <c r="D8" s="22" t="n">
        <v>46294.74722222222</v>
      </c>
      <c r="E8" s="22" t="n">
        <v>46294.76805555556</v>
      </c>
      <c r="F8" s="3" t="inlineStr">
        <is>
          <t>Accepted</t>
        </is>
      </c>
      <c r="G8" s="22" t="n">
        <v>46294.75763888889</v>
      </c>
      <c r="H8" s="3" t="inlineStr">
        <is>
          <t>Fictional example: One of two acceptances; manual review.</t>
        </is>
      </c>
      <c r="I8" s="7">
        <f>IF(AND(A8&lt;&gt;"",C8&lt;&gt;"",F8="Accepted",G8&lt;&gt;"",COUNTIF('Open Shifts'!$A$2:$A$101,A8)=1),A8,"")</f>
        <v/>
      </c>
      <c r="J8" s="7">
        <f>IF(A8="","",IF(K8&lt;&gt;"OK","Review input",IF(F8&lt;&gt;"Pending",F8,IF(E8="","Set deadline",IF(Settings!$B$2="","Set review time",IF(E8&lt;=Settings!$B$2,"Follow up","Await response"))))))</f>
        <v/>
      </c>
      <c r="K8" s="7">
        <f>IF(COUNTA(A8:H8)=0,"",IF(AND(ISTEXT(A8),A8&lt;&gt;"",ISNUMBER(B8),ISNUMBER(D8),OR(E8="",ISNUMBER(E8)),OR(G8="",ISNUMBER(G8)),AND(OR(Settings!$B$2="",ISNUMBER(Settings!$B$2)),ISNUMBER(Settings!$B$3),Settings!$B$4&lt;&gt;"",OR(Settings!$B$5="US DST observed",Settings!$B$5="No DST",Settings!$B$5="Manual review"))),IF(AND(COUNTIF('Open Shifts'!$A$2:$A$101,A8)=1,B8&gt;0,B8=INT(B8),COUNTIFS($A$2:$A$101,A8,$B$2:$B$101,B8)=1,COUNTIF(Settings!$D$2:$D$9,C8)=1,COUNTIF(Settings!$F$2:$F$6,F8)=1,OR(F8="Pending",F8="Accepted",F8="Declined",F8="No response",F8="Withdrawn"),D8&gt;=1,OR(E8="",E8&gt;=D8),OR(G8="",G8&gt;=D8),OR(F8="Pending",E8&lt;&gt;""),OR(AND(F8="Pending",G8=""),AND(F8&lt;&gt;"Pending",OR(F8="Withdrawn",G8&lt;&gt;""))),OR(G8="",E8="",G8&lt;=E8),Settings!$B$3&gt;0,NOT(OR(Settings!$B$5="Manual review",AND(Settings!$B$5="US DST observed",OR(AND(D8&lt;(DATE(YEAR(D8),3,8)+MOD(1-WEEKDAY(DATE(YEAR(D8),3,8)),7))+1,MAX(D8:E8,G8)&gt;=(DATE(YEAR(D8),3,8)+MOD(1-WEEKDAY(DATE(YEAR(D8),3,8)),7))),AND(D8&lt;(DATE(YEAR(D8),11,1)+MOD(1-WEEKDAY(DATE(YEAR(D8),11,1)),7))+1,MAX(D8:E8,G8)&gt;=(DATE(YEAR(D8),11,1)+MOD(1-WEEKDAY(DATE(YEAR(D8),11,1)),7))),AND(D8&lt;(DATE(YEAR(MAX(D8:E8,G8)),3,8)+MOD(1-WEEKDAY(DATE(YEAR(MAX(D8:E8,G8)),3,8)),7))+1,MAX(D8:E8,G8)&gt;=(DATE(YEAR(MAX(D8:E8,G8)),3,8)+MOD(1-WEEKDAY(DATE(YEAR(MAX(D8:E8,G8)),3,8)),7))),AND(D8&lt;(DATE(YEAR(MAX(D8:E8,G8)),11,1)+MOD(1-WEEKDAY(DATE(YEAR(MAX(D8:E8,G8)),11,1)),7))+1,MAX(D8:E8,G8)&gt;=(DATE(YEAR(MAX(D8:E8,G8)),11,1)+MOD(1-WEEKDAY(DATE(YEAR(MAX(D8:E8,G8)),11,1)),7)))))))),"OK","Review input"),"Review input"))</f>
        <v/>
      </c>
      <c r="L8" s="24">
        <f>IF(D8="","",IF(AND(ISNUMBER(D8),ISNUMBER(Settings!$B$3)),IF(Settings!$B$3&gt;0,D8+Settings!$B$3/1440,""),""))</f>
        <v/>
      </c>
      <c r="N8">
        <f>IF('Open Shifts'!A8="","",'Open Shifts'!A8)</f>
        <v/>
      </c>
      <c r="O8">
        <f>IF(Settings!D8="","",Settings!D8)</f>
        <v/>
      </c>
      <c r="P8">
        <f>""</f>
        <v/>
      </c>
    </row>
    <row r="9" ht="34" customHeight="1">
      <c r="A9" s="3" t="inlineStr">
        <is>
          <t>Fictional Shift 04</t>
        </is>
      </c>
      <c r="B9" s="14" t="n">
        <v>3</v>
      </c>
      <c r="C9" s="3" t="inlineStr">
        <is>
          <t>Fictional Guard 08</t>
        </is>
      </c>
      <c r="D9" s="22" t="n">
        <v>46294.775</v>
      </c>
      <c r="E9" s="22" t="n">
        <v>46294.79583333333</v>
      </c>
      <c r="F9" s="3" t="inlineStr">
        <is>
          <t>Accepted</t>
        </is>
      </c>
      <c r="G9" s="22" t="n">
        <v>46294.78541666667</v>
      </c>
      <c r="H9" s="3" t="inlineStr">
        <is>
          <t>Fictional example: Second acceptance; manual review.</t>
        </is>
      </c>
      <c r="I9" s="12">
        <f>IF(AND(A9&lt;&gt;"",C9&lt;&gt;"",F9="Accepted",G9&lt;&gt;"",COUNTIF('Open Shifts'!$A$2:$A$101,A9)=1),A9,"")</f>
        <v/>
      </c>
      <c r="J9" s="12">
        <f>IF(A9="","",IF(K9&lt;&gt;"OK","Review input",IF(F9&lt;&gt;"Pending",F9,IF(E9="","Set deadline",IF(Settings!$B$2="","Set review time",IF(E9&lt;=Settings!$B$2,"Follow up","Await response"))))))</f>
        <v/>
      </c>
      <c r="K9" s="12">
        <f>IF(COUNTA(A9:H9)=0,"",IF(AND(ISTEXT(A9),A9&lt;&gt;"",ISNUMBER(B9),ISNUMBER(D9),OR(E9="",ISNUMBER(E9)),OR(G9="",ISNUMBER(G9)),AND(OR(Settings!$B$2="",ISNUMBER(Settings!$B$2)),ISNUMBER(Settings!$B$3),Settings!$B$4&lt;&gt;"",OR(Settings!$B$5="US DST observed",Settings!$B$5="No DST",Settings!$B$5="Manual review"))),IF(AND(COUNTIF('Open Shifts'!$A$2:$A$101,A9)=1,B9&gt;0,B9=INT(B9),COUNTIFS($A$2:$A$101,A9,$B$2:$B$101,B9)=1,COUNTIF(Settings!$D$2:$D$9,C9)=1,COUNTIF(Settings!$F$2:$F$6,F9)=1,OR(F9="Pending",F9="Accepted",F9="Declined",F9="No response",F9="Withdrawn"),D9&gt;=1,OR(E9="",E9&gt;=D9),OR(G9="",G9&gt;=D9),OR(F9="Pending",E9&lt;&gt;""),OR(AND(F9="Pending",G9=""),AND(F9&lt;&gt;"Pending",OR(F9="Withdrawn",G9&lt;&gt;""))),OR(G9="",E9="",G9&lt;=E9),Settings!$B$3&gt;0,NOT(OR(Settings!$B$5="Manual review",AND(Settings!$B$5="US DST observed",OR(AND(D9&lt;(DATE(YEAR(D9),3,8)+MOD(1-WEEKDAY(DATE(YEAR(D9),3,8)),7))+1,MAX(D9:E9,G9)&gt;=(DATE(YEAR(D9),3,8)+MOD(1-WEEKDAY(DATE(YEAR(D9),3,8)),7))),AND(D9&lt;(DATE(YEAR(D9),11,1)+MOD(1-WEEKDAY(DATE(YEAR(D9),11,1)),7))+1,MAX(D9:E9,G9)&gt;=(DATE(YEAR(D9),11,1)+MOD(1-WEEKDAY(DATE(YEAR(D9),11,1)),7))),AND(D9&lt;(DATE(YEAR(MAX(D9:E9,G9)),3,8)+MOD(1-WEEKDAY(DATE(YEAR(MAX(D9:E9,G9)),3,8)),7))+1,MAX(D9:E9,G9)&gt;=(DATE(YEAR(MAX(D9:E9,G9)),3,8)+MOD(1-WEEKDAY(DATE(YEAR(MAX(D9:E9,G9)),3,8)),7))),AND(D9&lt;(DATE(YEAR(MAX(D9:E9,G9)),11,1)+MOD(1-WEEKDAY(DATE(YEAR(MAX(D9:E9,G9)),11,1)),7))+1,MAX(D9:E9,G9)&gt;=(DATE(YEAR(MAX(D9:E9,G9)),11,1)+MOD(1-WEEKDAY(DATE(YEAR(MAX(D9:E9,G9)),11,1)),7)))))))),"OK","Review input"),"Review input"))</f>
        <v/>
      </c>
      <c r="L9" s="25">
        <f>IF(D9="","",IF(AND(ISNUMBER(D9),ISNUMBER(Settings!$B$3)),IF(Settings!$B$3&gt;0,D9+Settings!$B$3/1440,""),""))</f>
        <v/>
      </c>
      <c r="N9">
        <f>IF('Open Shifts'!A9="","",'Open Shifts'!A9)</f>
        <v/>
      </c>
      <c r="O9">
        <f>IF(Settings!D9="","",Settings!D9)</f>
        <v/>
      </c>
      <c r="P9">
        <f>""</f>
        <v/>
      </c>
    </row>
    <row r="10" ht="34" customHeight="1">
      <c r="A10" s="3" t="n"/>
      <c r="B10" s="14" t="n"/>
      <c r="C10" s="3" t="n"/>
      <c r="D10" s="22" t="n"/>
      <c r="E10" s="22" t="n"/>
      <c r="F10" s="3" t="n"/>
      <c r="G10" s="22" t="n"/>
      <c r="H10" s="3" t="n"/>
      <c r="I10" s="7">
        <f>IF(AND(A10&lt;&gt;"",C10&lt;&gt;"",F10="Accepted",G10&lt;&gt;"",COUNTIF('Open Shifts'!$A$2:$A$101,A10)=1),A10,"")</f>
        <v/>
      </c>
      <c r="J10" s="7">
        <f>IF(A10="","",IF(K10&lt;&gt;"OK","Review input",IF(F10&lt;&gt;"Pending",F10,IF(E10="","Set deadline",IF(Settings!$B$2="","Set review time",IF(E10&lt;=Settings!$B$2,"Follow up","Await response"))))))</f>
        <v/>
      </c>
      <c r="K10" s="7">
        <f>IF(COUNTA(A10:H10)=0,"",IF(AND(ISTEXT(A10),A10&lt;&gt;"",ISNUMBER(B10),ISNUMBER(D10),OR(E10="",ISNUMBER(E10)),OR(G10="",ISNUMBER(G10)),AND(OR(Settings!$B$2="",ISNUMBER(Settings!$B$2)),ISNUMBER(Settings!$B$3),Settings!$B$4&lt;&gt;"",OR(Settings!$B$5="US DST observed",Settings!$B$5="No DST",Settings!$B$5="Manual review"))),IF(AND(COUNTIF('Open Shifts'!$A$2:$A$101,A10)=1,B10&gt;0,B10=INT(B10),COUNTIFS($A$2:$A$101,A10,$B$2:$B$101,B10)=1,COUNTIF(Settings!$D$2:$D$9,C10)=1,COUNTIF(Settings!$F$2:$F$6,F10)=1,OR(F10="Pending",F10="Accepted",F10="Declined",F10="No response",F10="Withdrawn"),D10&gt;=1,OR(E10="",E10&gt;=D10),OR(G10="",G10&gt;=D10),OR(F10="Pending",E10&lt;&gt;""),OR(AND(F10="Pending",G10=""),AND(F10&lt;&gt;"Pending",OR(F10="Withdrawn",G10&lt;&gt;""))),OR(G10="",E10="",G10&lt;=E10),Settings!$B$3&gt;0,NOT(OR(Settings!$B$5="Manual review",AND(Settings!$B$5="US DST observed",OR(AND(D10&lt;(DATE(YEAR(D10),3,8)+MOD(1-WEEKDAY(DATE(YEAR(D10),3,8)),7))+1,MAX(D10:E10,G10)&gt;=(DATE(YEAR(D10),3,8)+MOD(1-WEEKDAY(DATE(YEAR(D10),3,8)),7))),AND(D10&lt;(DATE(YEAR(D10),11,1)+MOD(1-WEEKDAY(DATE(YEAR(D10),11,1)),7))+1,MAX(D10:E10,G10)&gt;=(DATE(YEAR(D10),11,1)+MOD(1-WEEKDAY(DATE(YEAR(D10),11,1)),7))),AND(D10&lt;(DATE(YEAR(MAX(D10:E10,G10)),3,8)+MOD(1-WEEKDAY(DATE(YEAR(MAX(D10:E10,G10)),3,8)),7))+1,MAX(D10:E10,G10)&gt;=(DATE(YEAR(MAX(D10:E10,G10)),3,8)+MOD(1-WEEKDAY(DATE(YEAR(MAX(D10:E10,G10)),3,8)),7))),AND(D10&lt;(DATE(YEAR(MAX(D10:E10,G10)),11,1)+MOD(1-WEEKDAY(DATE(YEAR(MAX(D10:E10,G10)),11,1)),7))+1,MAX(D10:E10,G10)&gt;=(DATE(YEAR(MAX(D10:E10,G10)),11,1)+MOD(1-WEEKDAY(DATE(YEAR(MAX(D10:E10,G10)),11,1)),7)))))))),"OK","Review input"),"Review input"))</f>
        <v/>
      </c>
      <c r="L10" s="24">
        <f>IF(D10="","",IF(AND(ISNUMBER(D10),ISNUMBER(Settings!$B$3)),IF(Settings!$B$3&gt;0,D10+Settings!$B$3/1440,""),""))</f>
        <v/>
      </c>
      <c r="N10">
        <f>IF('Open Shifts'!A10="","",'Open Shifts'!A10)</f>
        <v/>
      </c>
      <c r="O10">
        <f>""</f>
        <v/>
      </c>
      <c r="P10">
        <f>""</f>
        <v/>
      </c>
    </row>
    <row r="11" ht="34" customHeight="1">
      <c r="A11" s="3" t="n"/>
      <c r="B11" s="14" t="n"/>
      <c r="C11" s="3" t="n"/>
      <c r="D11" s="22" t="n"/>
      <c r="E11" s="22" t="n"/>
      <c r="F11" s="3" t="n"/>
      <c r="G11" s="22" t="n"/>
      <c r="H11" s="3" t="n"/>
      <c r="I11" s="12">
        <f>IF(AND(A11&lt;&gt;"",C11&lt;&gt;"",F11="Accepted",G11&lt;&gt;"",COUNTIF('Open Shifts'!$A$2:$A$101,A11)=1),A11,"")</f>
        <v/>
      </c>
      <c r="J11" s="12">
        <f>IF(A11="","",IF(K11&lt;&gt;"OK","Review input",IF(F11&lt;&gt;"Pending",F11,IF(E11="","Set deadline",IF(Settings!$B$2="","Set review time",IF(E11&lt;=Settings!$B$2,"Follow up","Await response"))))))</f>
        <v/>
      </c>
      <c r="K11" s="12">
        <f>IF(COUNTA(A11:H11)=0,"",IF(AND(ISTEXT(A11),A11&lt;&gt;"",ISNUMBER(B11),ISNUMBER(D11),OR(E11="",ISNUMBER(E11)),OR(G11="",ISNUMBER(G11)),AND(OR(Settings!$B$2="",ISNUMBER(Settings!$B$2)),ISNUMBER(Settings!$B$3),Settings!$B$4&lt;&gt;"",OR(Settings!$B$5="US DST observed",Settings!$B$5="No DST",Settings!$B$5="Manual review"))),IF(AND(COUNTIF('Open Shifts'!$A$2:$A$101,A11)=1,B11&gt;0,B11=INT(B11),COUNTIFS($A$2:$A$101,A11,$B$2:$B$101,B11)=1,COUNTIF(Settings!$D$2:$D$9,C11)=1,COUNTIF(Settings!$F$2:$F$6,F11)=1,OR(F11="Pending",F11="Accepted",F11="Declined",F11="No response",F11="Withdrawn"),D11&gt;=1,OR(E11="",E11&gt;=D11),OR(G11="",G11&gt;=D11),OR(F11="Pending",E11&lt;&gt;""),OR(AND(F11="Pending",G11=""),AND(F11&lt;&gt;"Pending",OR(F11="Withdrawn",G11&lt;&gt;""))),OR(G11="",E11="",G11&lt;=E11),Settings!$B$3&gt;0,NOT(OR(Settings!$B$5="Manual review",AND(Settings!$B$5="US DST observed",OR(AND(D11&lt;(DATE(YEAR(D11),3,8)+MOD(1-WEEKDAY(DATE(YEAR(D11),3,8)),7))+1,MAX(D11:E11,G11)&gt;=(DATE(YEAR(D11),3,8)+MOD(1-WEEKDAY(DATE(YEAR(D11),3,8)),7))),AND(D11&lt;(DATE(YEAR(D11),11,1)+MOD(1-WEEKDAY(DATE(YEAR(D11),11,1)),7))+1,MAX(D11:E11,G11)&gt;=(DATE(YEAR(D11),11,1)+MOD(1-WEEKDAY(DATE(YEAR(D11),11,1)),7))),AND(D11&lt;(DATE(YEAR(MAX(D11:E11,G11)),3,8)+MOD(1-WEEKDAY(DATE(YEAR(MAX(D11:E11,G11)),3,8)),7))+1,MAX(D11:E11,G11)&gt;=(DATE(YEAR(MAX(D11:E11,G11)),3,8)+MOD(1-WEEKDAY(DATE(YEAR(MAX(D11:E11,G11)),3,8)),7))),AND(D11&lt;(DATE(YEAR(MAX(D11:E11,G11)),11,1)+MOD(1-WEEKDAY(DATE(YEAR(MAX(D11:E11,G11)),11,1)),7))+1,MAX(D11:E11,G11)&gt;=(DATE(YEAR(MAX(D11:E11,G11)),11,1)+MOD(1-WEEKDAY(DATE(YEAR(MAX(D11:E11,G11)),11,1)),7)))))))),"OK","Review input"),"Review input"))</f>
        <v/>
      </c>
      <c r="L11" s="25">
        <f>IF(D11="","",IF(AND(ISNUMBER(D11),ISNUMBER(Settings!$B$3)),IF(Settings!$B$3&gt;0,D11+Settings!$B$3/1440,""),""))</f>
        <v/>
      </c>
      <c r="N11">
        <f>IF('Open Shifts'!A11="","",'Open Shifts'!A11)</f>
        <v/>
      </c>
      <c r="O11">
        <f>""</f>
        <v/>
      </c>
      <c r="P11">
        <f>""</f>
        <v/>
      </c>
    </row>
    <row r="12" ht="34" customHeight="1">
      <c r="A12" s="3" t="n"/>
      <c r="B12" s="14" t="n"/>
      <c r="C12" s="3" t="n"/>
      <c r="D12" s="22" t="n"/>
      <c r="E12" s="22" t="n"/>
      <c r="F12" s="3" t="n"/>
      <c r="G12" s="22" t="n"/>
      <c r="H12" s="3" t="n"/>
      <c r="I12" s="7">
        <f>IF(AND(A12&lt;&gt;"",C12&lt;&gt;"",F12="Accepted",G12&lt;&gt;"",COUNTIF('Open Shifts'!$A$2:$A$101,A12)=1),A12,"")</f>
        <v/>
      </c>
      <c r="J12" s="7">
        <f>IF(A12="","",IF(K12&lt;&gt;"OK","Review input",IF(F12&lt;&gt;"Pending",F12,IF(E12="","Set deadline",IF(Settings!$B$2="","Set review time",IF(E12&lt;=Settings!$B$2,"Follow up","Await response"))))))</f>
        <v/>
      </c>
      <c r="K12" s="7">
        <f>IF(COUNTA(A12:H12)=0,"",IF(AND(ISTEXT(A12),A12&lt;&gt;"",ISNUMBER(B12),ISNUMBER(D12),OR(E12="",ISNUMBER(E12)),OR(G12="",ISNUMBER(G12)),AND(OR(Settings!$B$2="",ISNUMBER(Settings!$B$2)),ISNUMBER(Settings!$B$3),Settings!$B$4&lt;&gt;"",OR(Settings!$B$5="US DST observed",Settings!$B$5="No DST",Settings!$B$5="Manual review"))),IF(AND(COUNTIF('Open Shifts'!$A$2:$A$101,A12)=1,B12&gt;0,B12=INT(B12),COUNTIFS($A$2:$A$101,A12,$B$2:$B$101,B12)=1,COUNTIF(Settings!$D$2:$D$9,C12)=1,COUNTIF(Settings!$F$2:$F$6,F12)=1,OR(F12="Pending",F12="Accepted",F12="Declined",F12="No response",F12="Withdrawn"),D12&gt;=1,OR(E12="",E12&gt;=D12),OR(G12="",G12&gt;=D12),OR(F12="Pending",E12&lt;&gt;""),OR(AND(F12="Pending",G12=""),AND(F12&lt;&gt;"Pending",OR(F12="Withdrawn",G12&lt;&gt;""))),OR(G12="",E12="",G12&lt;=E12),Settings!$B$3&gt;0,NOT(OR(Settings!$B$5="Manual review",AND(Settings!$B$5="US DST observed",OR(AND(D12&lt;(DATE(YEAR(D12),3,8)+MOD(1-WEEKDAY(DATE(YEAR(D12),3,8)),7))+1,MAX(D12:E12,G12)&gt;=(DATE(YEAR(D12),3,8)+MOD(1-WEEKDAY(DATE(YEAR(D12),3,8)),7))),AND(D12&lt;(DATE(YEAR(D12),11,1)+MOD(1-WEEKDAY(DATE(YEAR(D12),11,1)),7))+1,MAX(D12:E12,G12)&gt;=(DATE(YEAR(D12),11,1)+MOD(1-WEEKDAY(DATE(YEAR(D12),11,1)),7))),AND(D12&lt;(DATE(YEAR(MAX(D12:E12,G12)),3,8)+MOD(1-WEEKDAY(DATE(YEAR(MAX(D12:E12,G12)),3,8)),7))+1,MAX(D12:E12,G12)&gt;=(DATE(YEAR(MAX(D12:E12,G12)),3,8)+MOD(1-WEEKDAY(DATE(YEAR(MAX(D12:E12,G12)),3,8)),7))),AND(D12&lt;(DATE(YEAR(MAX(D12:E12,G12)),11,1)+MOD(1-WEEKDAY(DATE(YEAR(MAX(D12:E12,G12)),11,1)),7))+1,MAX(D12:E12,G12)&gt;=(DATE(YEAR(MAX(D12:E12,G12)),11,1)+MOD(1-WEEKDAY(DATE(YEAR(MAX(D12:E12,G12)),11,1)),7)))))))),"OK","Review input"),"Review input"))</f>
        <v/>
      </c>
      <c r="L12" s="24">
        <f>IF(D12="","",IF(AND(ISNUMBER(D12),ISNUMBER(Settings!$B$3)),IF(Settings!$B$3&gt;0,D12+Settings!$B$3/1440,""),""))</f>
        <v/>
      </c>
      <c r="N12">
        <f>IF('Open Shifts'!A12="","",'Open Shifts'!A12)</f>
        <v/>
      </c>
      <c r="O12">
        <f>""</f>
        <v/>
      </c>
      <c r="P12">
        <f>""</f>
        <v/>
      </c>
    </row>
    <row r="13" ht="34" customHeight="1">
      <c r="A13" s="3" t="n"/>
      <c r="B13" s="14" t="n"/>
      <c r="C13" s="3" t="n"/>
      <c r="D13" s="22" t="n"/>
      <c r="E13" s="22" t="n"/>
      <c r="F13" s="3" t="n"/>
      <c r="G13" s="22" t="n"/>
      <c r="H13" s="3" t="n"/>
      <c r="I13" s="12">
        <f>IF(AND(A13&lt;&gt;"",C13&lt;&gt;"",F13="Accepted",G13&lt;&gt;"",COUNTIF('Open Shifts'!$A$2:$A$101,A13)=1),A13,"")</f>
        <v/>
      </c>
      <c r="J13" s="12">
        <f>IF(A13="","",IF(K13&lt;&gt;"OK","Review input",IF(F13&lt;&gt;"Pending",F13,IF(E13="","Set deadline",IF(Settings!$B$2="","Set review time",IF(E13&lt;=Settings!$B$2,"Follow up","Await response"))))))</f>
        <v/>
      </c>
      <c r="K13" s="12">
        <f>IF(COUNTA(A13:H13)=0,"",IF(AND(ISTEXT(A13),A13&lt;&gt;"",ISNUMBER(B13),ISNUMBER(D13),OR(E13="",ISNUMBER(E13)),OR(G13="",ISNUMBER(G13)),AND(OR(Settings!$B$2="",ISNUMBER(Settings!$B$2)),ISNUMBER(Settings!$B$3),Settings!$B$4&lt;&gt;"",OR(Settings!$B$5="US DST observed",Settings!$B$5="No DST",Settings!$B$5="Manual review"))),IF(AND(COUNTIF('Open Shifts'!$A$2:$A$101,A13)=1,B13&gt;0,B13=INT(B13),COUNTIFS($A$2:$A$101,A13,$B$2:$B$101,B13)=1,COUNTIF(Settings!$D$2:$D$9,C13)=1,COUNTIF(Settings!$F$2:$F$6,F13)=1,OR(F13="Pending",F13="Accepted",F13="Declined",F13="No response",F13="Withdrawn"),D13&gt;=1,OR(E13="",E13&gt;=D13),OR(G13="",G13&gt;=D13),OR(F13="Pending",E13&lt;&gt;""),OR(AND(F13="Pending",G13=""),AND(F13&lt;&gt;"Pending",OR(F13="Withdrawn",G13&lt;&gt;""))),OR(G13="",E13="",G13&lt;=E13),Settings!$B$3&gt;0,NOT(OR(Settings!$B$5="Manual review",AND(Settings!$B$5="US DST observed",OR(AND(D13&lt;(DATE(YEAR(D13),3,8)+MOD(1-WEEKDAY(DATE(YEAR(D13),3,8)),7))+1,MAX(D13:E13,G13)&gt;=(DATE(YEAR(D13),3,8)+MOD(1-WEEKDAY(DATE(YEAR(D13),3,8)),7))),AND(D13&lt;(DATE(YEAR(D13),11,1)+MOD(1-WEEKDAY(DATE(YEAR(D13),11,1)),7))+1,MAX(D13:E13,G13)&gt;=(DATE(YEAR(D13),11,1)+MOD(1-WEEKDAY(DATE(YEAR(D13),11,1)),7))),AND(D13&lt;(DATE(YEAR(MAX(D13:E13,G13)),3,8)+MOD(1-WEEKDAY(DATE(YEAR(MAX(D13:E13,G13)),3,8)),7))+1,MAX(D13:E13,G13)&gt;=(DATE(YEAR(MAX(D13:E13,G13)),3,8)+MOD(1-WEEKDAY(DATE(YEAR(MAX(D13:E13,G13)),3,8)),7))),AND(D13&lt;(DATE(YEAR(MAX(D13:E13,G13)),11,1)+MOD(1-WEEKDAY(DATE(YEAR(MAX(D13:E13,G13)),11,1)),7))+1,MAX(D13:E13,G13)&gt;=(DATE(YEAR(MAX(D13:E13,G13)),11,1)+MOD(1-WEEKDAY(DATE(YEAR(MAX(D13:E13,G13)),11,1)),7)))))))),"OK","Review input"),"Review input"))</f>
        <v/>
      </c>
      <c r="L13" s="25">
        <f>IF(D13="","",IF(AND(ISNUMBER(D13),ISNUMBER(Settings!$B$3)),IF(Settings!$B$3&gt;0,D13+Settings!$B$3/1440,""),""))</f>
        <v/>
      </c>
      <c r="N13">
        <f>IF('Open Shifts'!A13="","",'Open Shifts'!A13)</f>
        <v/>
      </c>
      <c r="O13">
        <f>""</f>
        <v/>
      </c>
      <c r="P13">
        <f>""</f>
        <v/>
      </c>
    </row>
    <row r="14" ht="34" customHeight="1">
      <c r="A14" s="3" t="n"/>
      <c r="B14" s="14" t="n"/>
      <c r="C14" s="3" t="n"/>
      <c r="D14" s="22" t="n"/>
      <c r="E14" s="22" t="n"/>
      <c r="F14" s="3" t="n"/>
      <c r="G14" s="22" t="n"/>
      <c r="H14" s="3" t="n"/>
      <c r="I14" s="7">
        <f>IF(AND(A14&lt;&gt;"",C14&lt;&gt;"",F14="Accepted",G14&lt;&gt;"",COUNTIF('Open Shifts'!$A$2:$A$101,A14)=1),A14,"")</f>
        <v/>
      </c>
      <c r="J14" s="7">
        <f>IF(A14="","",IF(K14&lt;&gt;"OK","Review input",IF(F14&lt;&gt;"Pending",F14,IF(E14="","Set deadline",IF(Settings!$B$2="","Set review time",IF(E14&lt;=Settings!$B$2,"Follow up","Await response"))))))</f>
        <v/>
      </c>
      <c r="K14" s="7">
        <f>IF(COUNTA(A14:H14)=0,"",IF(AND(ISTEXT(A14),A14&lt;&gt;"",ISNUMBER(B14),ISNUMBER(D14),OR(E14="",ISNUMBER(E14)),OR(G14="",ISNUMBER(G14)),AND(OR(Settings!$B$2="",ISNUMBER(Settings!$B$2)),ISNUMBER(Settings!$B$3),Settings!$B$4&lt;&gt;"",OR(Settings!$B$5="US DST observed",Settings!$B$5="No DST",Settings!$B$5="Manual review"))),IF(AND(COUNTIF('Open Shifts'!$A$2:$A$101,A14)=1,B14&gt;0,B14=INT(B14),COUNTIFS($A$2:$A$101,A14,$B$2:$B$101,B14)=1,COUNTIF(Settings!$D$2:$D$9,C14)=1,COUNTIF(Settings!$F$2:$F$6,F14)=1,OR(F14="Pending",F14="Accepted",F14="Declined",F14="No response",F14="Withdrawn"),D14&gt;=1,OR(E14="",E14&gt;=D14),OR(G14="",G14&gt;=D14),OR(F14="Pending",E14&lt;&gt;""),OR(AND(F14="Pending",G14=""),AND(F14&lt;&gt;"Pending",OR(F14="Withdrawn",G14&lt;&gt;""))),OR(G14="",E14="",G14&lt;=E14),Settings!$B$3&gt;0,NOT(OR(Settings!$B$5="Manual review",AND(Settings!$B$5="US DST observed",OR(AND(D14&lt;(DATE(YEAR(D14),3,8)+MOD(1-WEEKDAY(DATE(YEAR(D14),3,8)),7))+1,MAX(D14:E14,G14)&gt;=(DATE(YEAR(D14),3,8)+MOD(1-WEEKDAY(DATE(YEAR(D14),3,8)),7))),AND(D14&lt;(DATE(YEAR(D14),11,1)+MOD(1-WEEKDAY(DATE(YEAR(D14),11,1)),7))+1,MAX(D14:E14,G14)&gt;=(DATE(YEAR(D14),11,1)+MOD(1-WEEKDAY(DATE(YEAR(D14),11,1)),7))),AND(D14&lt;(DATE(YEAR(MAX(D14:E14,G14)),3,8)+MOD(1-WEEKDAY(DATE(YEAR(MAX(D14:E14,G14)),3,8)),7))+1,MAX(D14:E14,G14)&gt;=(DATE(YEAR(MAX(D14:E14,G14)),3,8)+MOD(1-WEEKDAY(DATE(YEAR(MAX(D14:E14,G14)),3,8)),7))),AND(D14&lt;(DATE(YEAR(MAX(D14:E14,G14)),11,1)+MOD(1-WEEKDAY(DATE(YEAR(MAX(D14:E14,G14)),11,1)),7))+1,MAX(D14:E14,G14)&gt;=(DATE(YEAR(MAX(D14:E14,G14)),11,1)+MOD(1-WEEKDAY(DATE(YEAR(MAX(D14:E14,G14)),11,1)),7)))))))),"OK","Review input"),"Review input"))</f>
        <v/>
      </c>
      <c r="L14" s="24">
        <f>IF(D14="","",IF(AND(ISNUMBER(D14),ISNUMBER(Settings!$B$3)),IF(Settings!$B$3&gt;0,D14+Settings!$B$3/1440,""),""))</f>
        <v/>
      </c>
      <c r="N14">
        <f>IF('Open Shifts'!A14="","",'Open Shifts'!A14)</f>
        <v/>
      </c>
      <c r="O14">
        <f>""</f>
        <v/>
      </c>
      <c r="P14">
        <f>""</f>
        <v/>
      </c>
    </row>
    <row r="15" ht="34" customHeight="1">
      <c r="A15" s="3" t="n"/>
      <c r="B15" s="14" t="n"/>
      <c r="C15" s="3" t="n"/>
      <c r="D15" s="22" t="n"/>
      <c r="E15" s="22" t="n"/>
      <c r="F15" s="3" t="n"/>
      <c r="G15" s="22" t="n"/>
      <c r="H15" s="3" t="n"/>
      <c r="I15" s="12">
        <f>IF(AND(A15&lt;&gt;"",C15&lt;&gt;"",F15="Accepted",G15&lt;&gt;"",COUNTIF('Open Shifts'!$A$2:$A$101,A15)=1),A15,"")</f>
        <v/>
      </c>
      <c r="J15" s="12">
        <f>IF(A15="","",IF(K15&lt;&gt;"OK","Review input",IF(F15&lt;&gt;"Pending",F15,IF(E15="","Set deadline",IF(Settings!$B$2="","Set review time",IF(E15&lt;=Settings!$B$2,"Follow up","Await response"))))))</f>
        <v/>
      </c>
      <c r="K15" s="12">
        <f>IF(COUNTA(A15:H15)=0,"",IF(AND(ISTEXT(A15),A15&lt;&gt;"",ISNUMBER(B15),ISNUMBER(D15),OR(E15="",ISNUMBER(E15)),OR(G15="",ISNUMBER(G15)),AND(OR(Settings!$B$2="",ISNUMBER(Settings!$B$2)),ISNUMBER(Settings!$B$3),Settings!$B$4&lt;&gt;"",OR(Settings!$B$5="US DST observed",Settings!$B$5="No DST",Settings!$B$5="Manual review"))),IF(AND(COUNTIF('Open Shifts'!$A$2:$A$101,A15)=1,B15&gt;0,B15=INT(B15),COUNTIFS($A$2:$A$101,A15,$B$2:$B$101,B15)=1,COUNTIF(Settings!$D$2:$D$9,C15)=1,COUNTIF(Settings!$F$2:$F$6,F15)=1,OR(F15="Pending",F15="Accepted",F15="Declined",F15="No response",F15="Withdrawn"),D15&gt;=1,OR(E15="",E15&gt;=D15),OR(G15="",G15&gt;=D15),OR(F15="Pending",E15&lt;&gt;""),OR(AND(F15="Pending",G15=""),AND(F15&lt;&gt;"Pending",OR(F15="Withdrawn",G15&lt;&gt;""))),OR(G15="",E15="",G15&lt;=E15),Settings!$B$3&gt;0,NOT(OR(Settings!$B$5="Manual review",AND(Settings!$B$5="US DST observed",OR(AND(D15&lt;(DATE(YEAR(D15),3,8)+MOD(1-WEEKDAY(DATE(YEAR(D15),3,8)),7))+1,MAX(D15:E15,G15)&gt;=(DATE(YEAR(D15),3,8)+MOD(1-WEEKDAY(DATE(YEAR(D15),3,8)),7))),AND(D15&lt;(DATE(YEAR(D15),11,1)+MOD(1-WEEKDAY(DATE(YEAR(D15),11,1)),7))+1,MAX(D15:E15,G15)&gt;=(DATE(YEAR(D15),11,1)+MOD(1-WEEKDAY(DATE(YEAR(D15),11,1)),7))),AND(D15&lt;(DATE(YEAR(MAX(D15:E15,G15)),3,8)+MOD(1-WEEKDAY(DATE(YEAR(MAX(D15:E15,G15)),3,8)),7))+1,MAX(D15:E15,G15)&gt;=(DATE(YEAR(MAX(D15:E15,G15)),3,8)+MOD(1-WEEKDAY(DATE(YEAR(MAX(D15:E15,G15)),3,8)),7))),AND(D15&lt;(DATE(YEAR(MAX(D15:E15,G15)),11,1)+MOD(1-WEEKDAY(DATE(YEAR(MAX(D15:E15,G15)),11,1)),7))+1,MAX(D15:E15,G15)&gt;=(DATE(YEAR(MAX(D15:E15,G15)),11,1)+MOD(1-WEEKDAY(DATE(YEAR(MAX(D15:E15,G15)),11,1)),7)))))))),"OK","Review input"),"Review input"))</f>
        <v/>
      </c>
      <c r="L15" s="25">
        <f>IF(D15="","",IF(AND(ISNUMBER(D15),ISNUMBER(Settings!$B$3)),IF(Settings!$B$3&gt;0,D15+Settings!$B$3/1440,""),""))</f>
        <v/>
      </c>
      <c r="N15">
        <f>IF('Open Shifts'!A15="","",'Open Shifts'!A15)</f>
        <v/>
      </c>
      <c r="O15">
        <f>""</f>
        <v/>
      </c>
      <c r="P15">
        <f>""</f>
        <v/>
      </c>
    </row>
    <row r="16" ht="34" customHeight="1">
      <c r="A16" s="3" t="n"/>
      <c r="B16" s="14" t="n"/>
      <c r="C16" s="3" t="n"/>
      <c r="D16" s="22" t="n"/>
      <c r="E16" s="22" t="n"/>
      <c r="F16" s="3" t="n"/>
      <c r="G16" s="22" t="n"/>
      <c r="H16" s="3" t="n"/>
      <c r="I16" s="7">
        <f>IF(AND(A16&lt;&gt;"",C16&lt;&gt;"",F16="Accepted",G16&lt;&gt;"",COUNTIF('Open Shifts'!$A$2:$A$101,A16)=1),A16,"")</f>
        <v/>
      </c>
      <c r="J16" s="7">
        <f>IF(A16="","",IF(K16&lt;&gt;"OK","Review input",IF(F16&lt;&gt;"Pending",F16,IF(E16="","Set deadline",IF(Settings!$B$2="","Set review time",IF(E16&lt;=Settings!$B$2,"Follow up","Await response"))))))</f>
        <v/>
      </c>
      <c r="K16" s="7">
        <f>IF(COUNTA(A16:H16)=0,"",IF(AND(ISTEXT(A16),A16&lt;&gt;"",ISNUMBER(B16),ISNUMBER(D16),OR(E16="",ISNUMBER(E16)),OR(G16="",ISNUMBER(G16)),AND(OR(Settings!$B$2="",ISNUMBER(Settings!$B$2)),ISNUMBER(Settings!$B$3),Settings!$B$4&lt;&gt;"",OR(Settings!$B$5="US DST observed",Settings!$B$5="No DST",Settings!$B$5="Manual review"))),IF(AND(COUNTIF('Open Shifts'!$A$2:$A$101,A16)=1,B16&gt;0,B16=INT(B16),COUNTIFS($A$2:$A$101,A16,$B$2:$B$101,B16)=1,COUNTIF(Settings!$D$2:$D$9,C16)=1,COUNTIF(Settings!$F$2:$F$6,F16)=1,OR(F16="Pending",F16="Accepted",F16="Declined",F16="No response",F16="Withdrawn"),D16&gt;=1,OR(E16="",E16&gt;=D16),OR(G16="",G16&gt;=D16),OR(F16="Pending",E16&lt;&gt;""),OR(AND(F16="Pending",G16=""),AND(F16&lt;&gt;"Pending",OR(F16="Withdrawn",G16&lt;&gt;""))),OR(G16="",E16="",G16&lt;=E16),Settings!$B$3&gt;0,NOT(OR(Settings!$B$5="Manual review",AND(Settings!$B$5="US DST observed",OR(AND(D16&lt;(DATE(YEAR(D16),3,8)+MOD(1-WEEKDAY(DATE(YEAR(D16),3,8)),7))+1,MAX(D16:E16,G16)&gt;=(DATE(YEAR(D16),3,8)+MOD(1-WEEKDAY(DATE(YEAR(D16),3,8)),7))),AND(D16&lt;(DATE(YEAR(D16),11,1)+MOD(1-WEEKDAY(DATE(YEAR(D16),11,1)),7))+1,MAX(D16:E16,G16)&gt;=(DATE(YEAR(D16),11,1)+MOD(1-WEEKDAY(DATE(YEAR(D16),11,1)),7))),AND(D16&lt;(DATE(YEAR(MAX(D16:E16,G16)),3,8)+MOD(1-WEEKDAY(DATE(YEAR(MAX(D16:E16,G16)),3,8)),7))+1,MAX(D16:E16,G16)&gt;=(DATE(YEAR(MAX(D16:E16,G16)),3,8)+MOD(1-WEEKDAY(DATE(YEAR(MAX(D16:E16,G16)),3,8)),7))),AND(D16&lt;(DATE(YEAR(MAX(D16:E16,G16)),11,1)+MOD(1-WEEKDAY(DATE(YEAR(MAX(D16:E16,G16)),11,1)),7))+1,MAX(D16:E16,G16)&gt;=(DATE(YEAR(MAX(D16:E16,G16)),11,1)+MOD(1-WEEKDAY(DATE(YEAR(MAX(D16:E16,G16)),11,1)),7)))))))),"OK","Review input"),"Review input"))</f>
        <v/>
      </c>
      <c r="L16" s="24">
        <f>IF(D16="","",IF(AND(ISNUMBER(D16),ISNUMBER(Settings!$B$3)),IF(Settings!$B$3&gt;0,D16+Settings!$B$3/1440,""),""))</f>
        <v/>
      </c>
      <c r="N16">
        <f>IF('Open Shifts'!A16="","",'Open Shifts'!A16)</f>
        <v/>
      </c>
      <c r="O16">
        <f>""</f>
        <v/>
      </c>
      <c r="P16">
        <f>""</f>
        <v/>
      </c>
    </row>
    <row r="17" ht="34" customHeight="1">
      <c r="A17" s="3" t="n"/>
      <c r="B17" s="14" t="n"/>
      <c r="C17" s="3" t="n"/>
      <c r="D17" s="22" t="n"/>
      <c r="E17" s="22" t="n"/>
      <c r="F17" s="3" t="n"/>
      <c r="G17" s="22" t="n"/>
      <c r="H17" s="3" t="n"/>
      <c r="I17" s="12">
        <f>IF(AND(A17&lt;&gt;"",C17&lt;&gt;"",F17="Accepted",G17&lt;&gt;"",COUNTIF('Open Shifts'!$A$2:$A$101,A17)=1),A17,"")</f>
        <v/>
      </c>
      <c r="J17" s="12">
        <f>IF(A17="","",IF(K17&lt;&gt;"OK","Review input",IF(F17&lt;&gt;"Pending",F17,IF(E17="","Set deadline",IF(Settings!$B$2="","Set review time",IF(E17&lt;=Settings!$B$2,"Follow up","Await response"))))))</f>
        <v/>
      </c>
      <c r="K17" s="12">
        <f>IF(COUNTA(A17:H17)=0,"",IF(AND(ISTEXT(A17),A17&lt;&gt;"",ISNUMBER(B17),ISNUMBER(D17),OR(E17="",ISNUMBER(E17)),OR(G17="",ISNUMBER(G17)),AND(OR(Settings!$B$2="",ISNUMBER(Settings!$B$2)),ISNUMBER(Settings!$B$3),Settings!$B$4&lt;&gt;"",OR(Settings!$B$5="US DST observed",Settings!$B$5="No DST",Settings!$B$5="Manual review"))),IF(AND(COUNTIF('Open Shifts'!$A$2:$A$101,A17)=1,B17&gt;0,B17=INT(B17),COUNTIFS($A$2:$A$101,A17,$B$2:$B$101,B17)=1,COUNTIF(Settings!$D$2:$D$9,C17)=1,COUNTIF(Settings!$F$2:$F$6,F17)=1,OR(F17="Pending",F17="Accepted",F17="Declined",F17="No response",F17="Withdrawn"),D17&gt;=1,OR(E17="",E17&gt;=D17),OR(G17="",G17&gt;=D17),OR(F17="Pending",E17&lt;&gt;""),OR(AND(F17="Pending",G17=""),AND(F17&lt;&gt;"Pending",OR(F17="Withdrawn",G17&lt;&gt;""))),OR(G17="",E17="",G17&lt;=E17),Settings!$B$3&gt;0,NOT(OR(Settings!$B$5="Manual review",AND(Settings!$B$5="US DST observed",OR(AND(D17&lt;(DATE(YEAR(D17),3,8)+MOD(1-WEEKDAY(DATE(YEAR(D17),3,8)),7))+1,MAX(D17:E17,G17)&gt;=(DATE(YEAR(D17),3,8)+MOD(1-WEEKDAY(DATE(YEAR(D17),3,8)),7))),AND(D17&lt;(DATE(YEAR(D17),11,1)+MOD(1-WEEKDAY(DATE(YEAR(D17),11,1)),7))+1,MAX(D17:E17,G17)&gt;=(DATE(YEAR(D17),11,1)+MOD(1-WEEKDAY(DATE(YEAR(D17),11,1)),7))),AND(D17&lt;(DATE(YEAR(MAX(D17:E17,G17)),3,8)+MOD(1-WEEKDAY(DATE(YEAR(MAX(D17:E17,G17)),3,8)),7))+1,MAX(D17:E17,G17)&gt;=(DATE(YEAR(MAX(D17:E17,G17)),3,8)+MOD(1-WEEKDAY(DATE(YEAR(MAX(D17:E17,G17)),3,8)),7))),AND(D17&lt;(DATE(YEAR(MAX(D17:E17,G17)),11,1)+MOD(1-WEEKDAY(DATE(YEAR(MAX(D17:E17,G17)),11,1)),7))+1,MAX(D17:E17,G17)&gt;=(DATE(YEAR(MAX(D17:E17,G17)),11,1)+MOD(1-WEEKDAY(DATE(YEAR(MAX(D17:E17,G17)),11,1)),7)))))))),"OK","Review input"),"Review input"))</f>
        <v/>
      </c>
      <c r="L17" s="25">
        <f>IF(D17="","",IF(AND(ISNUMBER(D17),ISNUMBER(Settings!$B$3)),IF(Settings!$B$3&gt;0,D17+Settings!$B$3/1440,""),""))</f>
        <v/>
      </c>
      <c r="N17">
        <f>IF('Open Shifts'!A17="","",'Open Shifts'!A17)</f>
        <v/>
      </c>
      <c r="O17">
        <f>""</f>
        <v/>
      </c>
      <c r="P17">
        <f>""</f>
        <v/>
      </c>
    </row>
    <row r="18" ht="34" customHeight="1">
      <c r="A18" s="3" t="n"/>
      <c r="B18" s="14" t="n"/>
      <c r="C18" s="3" t="n"/>
      <c r="D18" s="22" t="n"/>
      <c r="E18" s="22" t="n"/>
      <c r="F18" s="3" t="n"/>
      <c r="G18" s="22" t="n"/>
      <c r="H18" s="3" t="n"/>
      <c r="I18" s="7">
        <f>IF(AND(A18&lt;&gt;"",C18&lt;&gt;"",F18="Accepted",G18&lt;&gt;"",COUNTIF('Open Shifts'!$A$2:$A$101,A18)=1),A18,"")</f>
        <v/>
      </c>
      <c r="J18" s="7">
        <f>IF(A18="","",IF(K18&lt;&gt;"OK","Review input",IF(F18&lt;&gt;"Pending",F18,IF(E18="","Set deadline",IF(Settings!$B$2="","Set review time",IF(E18&lt;=Settings!$B$2,"Follow up","Await response"))))))</f>
        <v/>
      </c>
      <c r="K18" s="7">
        <f>IF(COUNTA(A18:H18)=0,"",IF(AND(ISTEXT(A18),A18&lt;&gt;"",ISNUMBER(B18),ISNUMBER(D18),OR(E18="",ISNUMBER(E18)),OR(G18="",ISNUMBER(G18)),AND(OR(Settings!$B$2="",ISNUMBER(Settings!$B$2)),ISNUMBER(Settings!$B$3),Settings!$B$4&lt;&gt;"",OR(Settings!$B$5="US DST observed",Settings!$B$5="No DST",Settings!$B$5="Manual review"))),IF(AND(COUNTIF('Open Shifts'!$A$2:$A$101,A18)=1,B18&gt;0,B18=INT(B18),COUNTIFS($A$2:$A$101,A18,$B$2:$B$101,B18)=1,COUNTIF(Settings!$D$2:$D$9,C18)=1,COUNTIF(Settings!$F$2:$F$6,F18)=1,OR(F18="Pending",F18="Accepted",F18="Declined",F18="No response",F18="Withdrawn"),D18&gt;=1,OR(E18="",E18&gt;=D18),OR(G18="",G18&gt;=D18),OR(F18="Pending",E18&lt;&gt;""),OR(AND(F18="Pending",G18=""),AND(F18&lt;&gt;"Pending",OR(F18="Withdrawn",G18&lt;&gt;""))),OR(G18="",E18="",G18&lt;=E18),Settings!$B$3&gt;0,NOT(OR(Settings!$B$5="Manual review",AND(Settings!$B$5="US DST observed",OR(AND(D18&lt;(DATE(YEAR(D18),3,8)+MOD(1-WEEKDAY(DATE(YEAR(D18),3,8)),7))+1,MAX(D18:E18,G18)&gt;=(DATE(YEAR(D18),3,8)+MOD(1-WEEKDAY(DATE(YEAR(D18),3,8)),7))),AND(D18&lt;(DATE(YEAR(D18),11,1)+MOD(1-WEEKDAY(DATE(YEAR(D18),11,1)),7))+1,MAX(D18:E18,G18)&gt;=(DATE(YEAR(D18),11,1)+MOD(1-WEEKDAY(DATE(YEAR(D18),11,1)),7))),AND(D18&lt;(DATE(YEAR(MAX(D18:E18,G18)),3,8)+MOD(1-WEEKDAY(DATE(YEAR(MAX(D18:E18,G18)),3,8)),7))+1,MAX(D18:E18,G18)&gt;=(DATE(YEAR(MAX(D18:E18,G18)),3,8)+MOD(1-WEEKDAY(DATE(YEAR(MAX(D18:E18,G18)),3,8)),7))),AND(D18&lt;(DATE(YEAR(MAX(D18:E18,G18)),11,1)+MOD(1-WEEKDAY(DATE(YEAR(MAX(D18:E18,G18)),11,1)),7))+1,MAX(D18:E18,G18)&gt;=(DATE(YEAR(MAX(D18:E18,G18)),11,1)+MOD(1-WEEKDAY(DATE(YEAR(MAX(D18:E18,G18)),11,1)),7)))))))),"OK","Review input"),"Review input"))</f>
        <v/>
      </c>
      <c r="L18" s="24">
        <f>IF(D18="","",IF(AND(ISNUMBER(D18),ISNUMBER(Settings!$B$3)),IF(Settings!$B$3&gt;0,D18+Settings!$B$3/1440,""),""))</f>
        <v/>
      </c>
      <c r="N18">
        <f>IF('Open Shifts'!A18="","",'Open Shifts'!A18)</f>
        <v/>
      </c>
      <c r="O18">
        <f>""</f>
        <v/>
      </c>
      <c r="P18">
        <f>""</f>
        <v/>
      </c>
    </row>
    <row r="19" ht="34" customHeight="1">
      <c r="A19" s="3" t="n"/>
      <c r="B19" s="14" t="n"/>
      <c r="C19" s="3" t="n"/>
      <c r="D19" s="22" t="n"/>
      <c r="E19" s="22" t="n"/>
      <c r="F19" s="3" t="n"/>
      <c r="G19" s="22" t="n"/>
      <c r="H19" s="3" t="n"/>
      <c r="I19" s="12">
        <f>IF(AND(A19&lt;&gt;"",C19&lt;&gt;"",F19="Accepted",G19&lt;&gt;"",COUNTIF('Open Shifts'!$A$2:$A$101,A19)=1),A19,"")</f>
        <v/>
      </c>
      <c r="J19" s="12">
        <f>IF(A19="","",IF(K19&lt;&gt;"OK","Review input",IF(F19&lt;&gt;"Pending",F19,IF(E19="","Set deadline",IF(Settings!$B$2="","Set review time",IF(E19&lt;=Settings!$B$2,"Follow up","Await response"))))))</f>
        <v/>
      </c>
      <c r="K19" s="12">
        <f>IF(COUNTA(A19:H19)=0,"",IF(AND(ISTEXT(A19),A19&lt;&gt;"",ISNUMBER(B19),ISNUMBER(D19),OR(E19="",ISNUMBER(E19)),OR(G19="",ISNUMBER(G19)),AND(OR(Settings!$B$2="",ISNUMBER(Settings!$B$2)),ISNUMBER(Settings!$B$3),Settings!$B$4&lt;&gt;"",OR(Settings!$B$5="US DST observed",Settings!$B$5="No DST",Settings!$B$5="Manual review"))),IF(AND(COUNTIF('Open Shifts'!$A$2:$A$101,A19)=1,B19&gt;0,B19=INT(B19),COUNTIFS($A$2:$A$101,A19,$B$2:$B$101,B19)=1,COUNTIF(Settings!$D$2:$D$9,C19)=1,COUNTIF(Settings!$F$2:$F$6,F19)=1,OR(F19="Pending",F19="Accepted",F19="Declined",F19="No response",F19="Withdrawn"),D19&gt;=1,OR(E19="",E19&gt;=D19),OR(G19="",G19&gt;=D19),OR(F19="Pending",E19&lt;&gt;""),OR(AND(F19="Pending",G19=""),AND(F19&lt;&gt;"Pending",OR(F19="Withdrawn",G19&lt;&gt;""))),OR(G19="",E19="",G19&lt;=E19),Settings!$B$3&gt;0,NOT(OR(Settings!$B$5="Manual review",AND(Settings!$B$5="US DST observed",OR(AND(D19&lt;(DATE(YEAR(D19),3,8)+MOD(1-WEEKDAY(DATE(YEAR(D19),3,8)),7))+1,MAX(D19:E19,G19)&gt;=(DATE(YEAR(D19),3,8)+MOD(1-WEEKDAY(DATE(YEAR(D19),3,8)),7))),AND(D19&lt;(DATE(YEAR(D19),11,1)+MOD(1-WEEKDAY(DATE(YEAR(D19),11,1)),7))+1,MAX(D19:E19,G19)&gt;=(DATE(YEAR(D19),11,1)+MOD(1-WEEKDAY(DATE(YEAR(D19),11,1)),7))),AND(D19&lt;(DATE(YEAR(MAX(D19:E19,G19)),3,8)+MOD(1-WEEKDAY(DATE(YEAR(MAX(D19:E19,G19)),3,8)),7))+1,MAX(D19:E19,G19)&gt;=(DATE(YEAR(MAX(D19:E19,G19)),3,8)+MOD(1-WEEKDAY(DATE(YEAR(MAX(D19:E19,G19)),3,8)),7))),AND(D19&lt;(DATE(YEAR(MAX(D19:E19,G19)),11,1)+MOD(1-WEEKDAY(DATE(YEAR(MAX(D19:E19,G19)),11,1)),7))+1,MAX(D19:E19,G19)&gt;=(DATE(YEAR(MAX(D19:E19,G19)),11,1)+MOD(1-WEEKDAY(DATE(YEAR(MAX(D19:E19,G19)),11,1)),7)))))))),"OK","Review input"),"Review input"))</f>
        <v/>
      </c>
      <c r="L19" s="25">
        <f>IF(D19="","",IF(AND(ISNUMBER(D19),ISNUMBER(Settings!$B$3)),IF(Settings!$B$3&gt;0,D19+Settings!$B$3/1440,""),""))</f>
        <v/>
      </c>
      <c r="N19">
        <f>IF('Open Shifts'!A19="","",'Open Shifts'!A19)</f>
        <v/>
      </c>
      <c r="O19">
        <f>""</f>
        <v/>
      </c>
      <c r="P19">
        <f>""</f>
        <v/>
      </c>
    </row>
    <row r="20" ht="34" customHeight="1">
      <c r="A20" s="3" t="n"/>
      <c r="B20" s="14" t="n"/>
      <c r="C20" s="3" t="n"/>
      <c r="D20" s="22" t="n"/>
      <c r="E20" s="22" t="n"/>
      <c r="F20" s="3" t="n"/>
      <c r="G20" s="22" t="n"/>
      <c r="H20" s="3" t="n"/>
      <c r="I20" s="7">
        <f>IF(AND(A20&lt;&gt;"",C20&lt;&gt;"",F20="Accepted",G20&lt;&gt;"",COUNTIF('Open Shifts'!$A$2:$A$101,A20)=1),A20,"")</f>
        <v/>
      </c>
      <c r="J20" s="7">
        <f>IF(A20="","",IF(K20&lt;&gt;"OK","Review input",IF(F20&lt;&gt;"Pending",F20,IF(E20="","Set deadline",IF(Settings!$B$2="","Set review time",IF(E20&lt;=Settings!$B$2,"Follow up","Await response"))))))</f>
        <v/>
      </c>
      <c r="K20" s="7">
        <f>IF(COUNTA(A20:H20)=0,"",IF(AND(ISTEXT(A20),A20&lt;&gt;"",ISNUMBER(B20),ISNUMBER(D20),OR(E20="",ISNUMBER(E20)),OR(G20="",ISNUMBER(G20)),AND(OR(Settings!$B$2="",ISNUMBER(Settings!$B$2)),ISNUMBER(Settings!$B$3),Settings!$B$4&lt;&gt;"",OR(Settings!$B$5="US DST observed",Settings!$B$5="No DST",Settings!$B$5="Manual review"))),IF(AND(COUNTIF('Open Shifts'!$A$2:$A$101,A20)=1,B20&gt;0,B20=INT(B20),COUNTIFS($A$2:$A$101,A20,$B$2:$B$101,B20)=1,COUNTIF(Settings!$D$2:$D$9,C20)=1,COUNTIF(Settings!$F$2:$F$6,F20)=1,OR(F20="Pending",F20="Accepted",F20="Declined",F20="No response",F20="Withdrawn"),D20&gt;=1,OR(E20="",E20&gt;=D20),OR(G20="",G20&gt;=D20),OR(F20="Pending",E20&lt;&gt;""),OR(AND(F20="Pending",G20=""),AND(F20&lt;&gt;"Pending",OR(F20="Withdrawn",G20&lt;&gt;""))),OR(G20="",E20="",G20&lt;=E20),Settings!$B$3&gt;0,NOT(OR(Settings!$B$5="Manual review",AND(Settings!$B$5="US DST observed",OR(AND(D20&lt;(DATE(YEAR(D20),3,8)+MOD(1-WEEKDAY(DATE(YEAR(D20),3,8)),7))+1,MAX(D20:E20,G20)&gt;=(DATE(YEAR(D20),3,8)+MOD(1-WEEKDAY(DATE(YEAR(D20),3,8)),7))),AND(D20&lt;(DATE(YEAR(D20),11,1)+MOD(1-WEEKDAY(DATE(YEAR(D20),11,1)),7))+1,MAX(D20:E20,G20)&gt;=(DATE(YEAR(D20),11,1)+MOD(1-WEEKDAY(DATE(YEAR(D20),11,1)),7))),AND(D20&lt;(DATE(YEAR(MAX(D20:E20,G20)),3,8)+MOD(1-WEEKDAY(DATE(YEAR(MAX(D20:E20,G20)),3,8)),7))+1,MAX(D20:E20,G20)&gt;=(DATE(YEAR(MAX(D20:E20,G20)),3,8)+MOD(1-WEEKDAY(DATE(YEAR(MAX(D20:E20,G20)),3,8)),7))),AND(D20&lt;(DATE(YEAR(MAX(D20:E20,G20)),11,1)+MOD(1-WEEKDAY(DATE(YEAR(MAX(D20:E20,G20)),11,1)),7))+1,MAX(D20:E20,G20)&gt;=(DATE(YEAR(MAX(D20:E20,G20)),11,1)+MOD(1-WEEKDAY(DATE(YEAR(MAX(D20:E20,G20)),11,1)),7)))))))),"OK","Review input"),"Review input"))</f>
        <v/>
      </c>
      <c r="L20" s="24">
        <f>IF(D20="","",IF(AND(ISNUMBER(D20),ISNUMBER(Settings!$B$3)),IF(Settings!$B$3&gt;0,D20+Settings!$B$3/1440,""),""))</f>
        <v/>
      </c>
      <c r="N20">
        <f>IF('Open Shifts'!A20="","",'Open Shifts'!A20)</f>
        <v/>
      </c>
      <c r="O20">
        <f>""</f>
        <v/>
      </c>
      <c r="P20">
        <f>""</f>
        <v/>
      </c>
    </row>
    <row r="21" ht="34" customHeight="1">
      <c r="A21" s="3" t="n"/>
      <c r="B21" s="14" t="n"/>
      <c r="C21" s="3" t="n"/>
      <c r="D21" s="22" t="n"/>
      <c r="E21" s="22" t="n"/>
      <c r="F21" s="3" t="n"/>
      <c r="G21" s="22" t="n"/>
      <c r="H21" s="3" t="n"/>
      <c r="I21" s="12">
        <f>IF(AND(A21&lt;&gt;"",C21&lt;&gt;"",F21="Accepted",G21&lt;&gt;"",COUNTIF('Open Shifts'!$A$2:$A$101,A21)=1),A21,"")</f>
        <v/>
      </c>
      <c r="J21" s="12">
        <f>IF(A21="","",IF(K21&lt;&gt;"OK","Review input",IF(F21&lt;&gt;"Pending",F21,IF(E21="","Set deadline",IF(Settings!$B$2="","Set review time",IF(E21&lt;=Settings!$B$2,"Follow up","Await response"))))))</f>
        <v/>
      </c>
      <c r="K21" s="12">
        <f>IF(COUNTA(A21:H21)=0,"",IF(AND(ISTEXT(A21),A21&lt;&gt;"",ISNUMBER(B21),ISNUMBER(D21),OR(E21="",ISNUMBER(E21)),OR(G21="",ISNUMBER(G21)),AND(OR(Settings!$B$2="",ISNUMBER(Settings!$B$2)),ISNUMBER(Settings!$B$3),Settings!$B$4&lt;&gt;"",OR(Settings!$B$5="US DST observed",Settings!$B$5="No DST",Settings!$B$5="Manual review"))),IF(AND(COUNTIF('Open Shifts'!$A$2:$A$101,A21)=1,B21&gt;0,B21=INT(B21),COUNTIFS($A$2:$A$101,A21,$B$2:$B$101,B21)=1,COUNTIF(Settings!$D$2:$D$9,C21)=1,COUNTIF(Settings!$F$2:$F$6,F21)=1,OR(F21="Pending",F21="Accepted",F21="Declined",F21="No response",F21="Withdrawn"),D21&gt;=1,OR(E21="",E21&gt;=D21),OR(G21="",G21&gt;=D21),OR(F21="Pending",E21&lt;&gt;""),OR(AND(F21="Pending",G21=""),AND(F21&lt;&gt;"Pending",OR(F21="Withdrawn",G21&lt;&gt;""))),OR(G21="",E21="",G21&lt;=E21),Settings!$B$3&gt;0,NOT(OR(Settings!$B$5="Manual review",AND(Settings!$B$5="US DST observed",OR(AND(D21&lt;(DATE(YEAR(D21),3,8)+MOD(1-WEEKDAY(DATE(YEAR(D21),3,8)),7))+1,MAX(D21:E21,G21)&gt;=(DATE(YEAR(D21),3,8)+MOD(1-WEEKDAY(DATE(YEAR(D21),3,8)),7))),AND(D21&lt;(DATE(YEAR(D21),11,1)+MOD(1-WEEKDAY(DATE(YEAR(D21),11,1)),7))+1,MAX(D21:E21,G21)&gt;=(DATE(YEAR(D21),11,1)+MOD(1-WEEKDAY(DATE(YEAR(D21),11,1)),7))),AND(D21&lt;(DATE(YEAR(MAX(D21:E21,G21)),3,8)+MOD(1-WEEKDAY(DATE(YEAR(MAX(D21:E21,G21)),3,8)),7))+1,MAX(D21:E21,G21)&gt;=(DATE(YEAR(MAX(D21:E21,G21)),3,8)+MOD(1-WEEKDAY(DATE(YEAR(MAX(D21:E21,G21)),3,8)),7))),AND(D21&lt;(DATE(YEAR(MAX(D21:E21,G21)),11,1)+MOD(1-WEEKDAY(DATE(YEAR(MAX(D21:E21,G21)),11,1)),7))+1,MAX(D21:E21,G21)&gt;=(DATE(YEAR(MAX(D21:E21,G21)),11,1)+MOD(1-WEEKDAY(DATE(YEAR(MAX(D21:E21,G21)),11,1)),7)))))))),"OK","Review input"),"Review input"))</f>
        <v/>
      </c>
      <c r="L21" s="25">
        <f>IF(D21="","",IF(AND(ISNUMBER(D21),ISNUMBER(Settings!$B$3)),IF(Settings!$B$3&gt;0,D21+Settings!$B$3/1440,""),""))</f>
        <v/>
      </c>
      <c r="N21">
        <f>IF('Open Shifts'!A21="","",'Open Shifts'!A21)</f>
        <v/>
      </c>
      <c r="O21">
        <f>""</f>
        <v/>
      </c>
      <c r="P21">
        <f>""</f>
        <v/>
      </c>
    </row>
    <row r="22" ht="34" customHeight="1">
      <c r="A22" s="3" t="n"/>
      <c r="B22" s="14" t="n"/>
      <c r="C22" s="3" t="n"/>
      <c r="D22" s="22" t="n"/>
      <c r="E22" s="22" t="n"/>
      <c r="F22" s="3" t="n"/>
      <c r="G22" s="22" t="n"/>
      <c r="H22" s="3" t="n"/>
      <c r="I22" s="7">
        <f>IF(AND(A22&lt;&gt;"",C22&lt;&gt;"",F22="Accepted",G22&lt;&gt;"",COUNTIF('Open Shifts'!$A$2:$A$101,A22)=1),A22,"")</f>
        <v/>
      </c>
      <c r="J22" s="7">
        <f>IF(A22="","",IF(K22&lt;&gt;"OK","Review input",IF(F22&lt;&gt;"Pending",F22,IF(E22="","Set deadline",IF(Settings!$B$2="","Set review time",IF(E22&lt;=Settings!$B$2,"Follow up","Await response"))))))</f>
        <v/>
      </c>
      <c r="K22" s="7">
        <f>IF(COUNTA(A22:H22)=0,"",IF(AND(ISTEXT(A22),A22&lt;&gt;"",ISNUMBER(B22),ISNUMBER(D22),OR(E22="",ISNUMBER(E22)),OR(G22="",ISNUMBER(G22)),AND(OR(Settings!$B$2="",ISNUMBER(Settings!$B$2)),ISNUMBER(Settings!$B$3),Settings!$B$4&lt;&gt;"",OR(Settings!$B$5="US DST observed",Settings!$B$5="No DST",Settings!$B$5="Manual review"))),IF(AND(COUNTIF('Open Shifts'!$A$2:$A$101,A22)=1,B22&gt;0,B22=INT(B22),COUNTIFS($A$2:$A$101,A22,$B$2:$B$101,B22)=1,COUNTIF(Settings!$D$2:$D$9,C22)=1,COUNTIF(Settings!$F$2:$F$6,F22)=1,OR(F22="Pending",F22="Accepted",F22="Declined",F22="No response",F22="Withdrawn"),D22&gt;=1,OR(E22="",E22&gt;=D22),OR(G22="",G22&gt;=D22),OR(F22="Pending",E22&lt;&gt;""),OR(AND(F22="Pending",G22=""),AND(F22&lt;&gt;"Pending",OR(F22="Withdrawn",G22&lt;&gt;""))),OR(G22="",E22="",G22&lt;=E22),Settings!$B$3&gt;0,NOT(OR(Settings!$B$5="Manual review",AND(Settings!$B$5="US DST observed",OR(AND(D22&lt;(DATE(YEAR(D22),3,8)+MOD(1-WEEKDAY(DATE(YEAR(D22),3,8)),7))+1,MAX(D22:E22,G22)&gt;=(DATE(YEAR(D22),3,8)+MOD(1-WEEKDAY(DATE(YEAR(D22),3,8)),7))),AND(D22&lt;(DATE(YEAR(D22),11,1)+MOD(1-WEEKDAY(DATE(YEAR(D22),11,1)),7))+1,MAX(D22:E22,G22)&gt;=(DATE(YEAR(D22),11,1)+MOD(1-WEEKDAY(DATE(YEAR(D22),11,1)),7))),AND(D22&lt;(DATE(YEAR(MAX(D22:E22,G22)),3,8)+MOD(1-WEEKDAY(DATE(YEAR(MAX(D22:E22,G22)),3,8)),7))+1,MAX(D22:E22,G22)&gt;=(DATE(YEAR(MAX(D22:E22,G22)),3,8)+MOD(1-WEEKDAY(DATE(YEAR(MAX(D22:E22,G22)),3,8)),7))),AND(D22&lt;(DATE(YEAR(MAX(D22:E22,G22)),11,1)+MOD(1-WEEKDAY(DATE(YEAR(MAX(D22:E22,G22)),11,1)),7))+1,MAX(D22:E22,G22)&gt;=(DATE(YEAR(MAX(D22:E22,G22)),11,1)+MOD(1-WEEKDAY(DATE(YEAR(MAX(D22:E22,G22)),11,1)),7)))))))),"OK","Review input"),"Review input"))</f>
        <v/>
      </c>
      <c r="L22" s="24">
        <f>IF(D22="","",IF(AND(ISNUMBER(D22),ISNUMBER(Settings!$B$3)),IF(Settings!$B$3&gt;0,D22+Settings!$B$3/1440,""),""))</f>
        <v/>
      </c>
      <c r="N22">
        <f>IF('Open Shifts'!A22="","",'Open Shifts'!A22)</f>
        <v/>
      </c>
      <c r="O22">
        <f>""</f>
        <v/>
      </c>
      <c r="P22">
        <f>""</f>
        <v/>
      </c>
    </row>
    <row r="23" ht="34" customHeight="1">
      <c r="A23" s="3" t="n"/>
      <c r="B23" s="14" t="n"/>
      <c r="C23" s="3" t="n"/>
      <c r="D23" s="22" t="n"/>
      <c r="E23" s="22" t="n"/>
      <c r="F23" s="3" t="n"/>
      <c r="G23" s="22" t="n"/>
      <c r="H23" s="3" t="n"/>
      <c r="I23" s="12">
        <f>IF(AND(A23&lt;&gt;"",C23&lt;&gt;"",F23="Accepted",G23&lt;&gt;"",COUNTIF('Open Shifts'!$A$2:$A$101,A23)=1),A23,"")</f>
        <v/>
      </c>
      <c r="J23" s="12">
        <f>IF(A23="","",IF(K23&lt;&gt;"OK","Review input",IF(F23&lt;&gt;"Pending",F23,IF(E23="","Set deadline",IF(Settings!$B$2="","Set review time",IF(E23&lt;=Settings!$B$2,"Follow up","Await response"))))))</f>
        <v/>
      </c>
      <c r="K23" s="12">
        <f>IF(COUNTA(A23:H23)=0,"",IF(AND(ISTEXT(A23),A23&lt;&gt;"",ISNUMBER(B23),ISNUMBER(D23),OR(E23="",ISNUMBER(E23)),OR(G23="",ISNUMBER(G23)),AND(OR(Settings!$B$2="",ISNUMBER(Settings!$B$2)),ISNUMBER(Settings!$B$3),Settings!$B$4&lt;&gt;"",OR(Settings!$B$5="US DST observed",Settings!$B$5="No DST",Settings!$B$5="Manual review"))),IF(AND(COUNTIF('Open Shifts'!$A$2:$A$101,A23)=1,B23&gt;0,B23=INT(B23),COUNTIFS($A$2:$A$101,A23,$B$2:$B$101,B23)=1,COUNTIF(Settings!$D$2:$D$9,C23)=1,COUNTIF(Settings!$F$2:$F$6,F23)=1,OR(F23="Pending",F23="Accepted",F23="Declined",F23="No response",F23="Withdrawn"),D23&gt;=1,OR(E23="",E23&gt;=D23),OR(G23="",G23&gt;=D23),OR(F23="Pending",E23&lt;&gt;""),OR(AND(F23="Pending",G23=""),AND(F23&lt;&gt;"Pending",OR(F23="Withdrawn",G23&lt;&gt;""))),OR(G23="",E23="",G23&lt;=E23),Settings!$B$3&gt;0,NOT(OR(Settings!$B$5="Manual review",AND(Settings!$B$5="US DST observed",OR(AND(D23&lt;(DATE(YEAR(D23),3,8)+MOD(1-WEEKDAY(DATE(YEAR(D23),3,8)),7))+1,MAX(D23:E23,G23)&gt;=(DATE(YEAR(D23),3,8)+MOD(1-WEEKDAY(DATE(YEAR(D23),3,8)),7))),AND(D23&lt;(DATE(YEAR(D23),11,1)+MOD(1-WEEKDAY(DATE(YEAR(D23),11,1)),7))+1,MAX(D23:E23,G23)&gt;=(DATE(YEAR(D23),11,1)+MOD(1-WEEKDAY(DATE(YEAR(D23),11,1)),7))),AND(D23&lt;(DATE(YEAR(MAX(D23:E23,G23)),3,8)+MOD(1-WEEKDAY(DATE(YEAR(MAX(D23:E23,G23)),3,8)),7))+1,MAX(D23:E23,G23)&gt;=(DATE(YEAR(MAX(D23:E23,G23)),3,8)+MOD(1-WEEKDAY(DATE(YEAR(MAX(D23:E23,G23)),3,8)),7))),AND(D23&lt;(DATE(YEAR(MAX(D23:E23,G23)),11,1)+MOD(1-WEEKDAY(DATE(YEAR(MAX(D23:E23,G23)),11,1)),7))+1,MAX(D23:E23,G23)&gt;=(DATE(YEAR(MAX(D23:E23,G23)),11,1)+MOD(1-WEEKDAY(DATE(YEAR(MAX(D23:E23,G23)),11,1)),7)))))))),"OK","Review input"),"Review input"))</f>
        <v/>
      </c>
      <c r="L23" s="25">
        <f>IF(D23="","",IF(AND(ISNUMBER(D23),ISNUMBER(Settings!$B$3)),IF(Settings!$B$3&gt;0,D23+Settings!$B$3/1440,""),""))</f>
        <v/>
      </c>
      <c r="N23">
        <f>IF('Open Shifts'!A23="","",'Open Shifts'!A23)</f>
        <v/>
      </c>
      <c r="O23">
        <f>""</f>
        <v/>
      </c>
      <c r="P23">
        <f>""</f>
        <v/>
      </c>
    </row>
    <row r="24" ht="34" customHeight="1">
      <c r="A24" s="3" t="n"/>
      <c r="B24" s="14" t="n"/>
      <c r="C24" s="3" t="n"/>
      <c r="D24" s="22" t="n"/>
      <c r="E24" s="22" t="n"/>
      <c r="F24" s="3" t="n"/>
      <c r="G24" s="22" t="n"/>
      <c r="H24" s="3" t="n"/>
      <c r="I24" s="7">
        <f>IF(AND(A24&lt;&gt;"",C24&lt;&gt;"",F24="Accepted",G24&lt;&gt;"",COUNTIF('Open Shifts'!$A$2:$A$101,A24)=1),A24,"")</f>
        <v/>
      </c>
      <c r="J24" s="7">
        <f>IF(A24="","",IF(K24&lt;&gt;"OK","Review input",IF(F24&lt;&gt;"Pending",F24,IF(E24="","Set deadline",IF(Settings!$B$2="","Set review time",IF(E24&lt;=Settings!$B$2,"Follow up","Await response"))))))</f>
        <v/>
      </c>
      <c r="K24" s="7">
        <f>IF(COUNTA(A24:H24)=0,"",IF(AND(ISTEXT(A24),A24&lt;&gt;"",ISNUMBER(B24),ISNUMBER(D24),OR(E24="",ISNUMBER(E24)),OR(G24="",ISNUMBER(G24)),AND(OR(Settings!$B$2="",ISNUMBER(Settings!$B$2)),ISNUMBER(Settings!$B$3),Settings!$B$4&lt;&gt;"",OR(Settings!$B$5="US DST observed",Settings!$B$5="No DST",Settings!$B$5="Manual review"))),IF(AND(COUNTIF('Open Shifts'!$A$2:$A$101,A24)=1,B24&gt;0,B24=INT(B24),COUNTIFS($A$2:$A$101,A24,$B$2:$B$101,B24)=1,COUNTIF(Settings!$D$2:$D$9,C24)=1,COUNTIF(Settings!$F$2:$F$6,F24)=1,OR(F24="Pending",F24="Accepted",F24="Declined",F24="No response",F24="Withdrawn"),D24&gt;=1,OR(E24="",E24&gt;=D24),OR(G24="",G24&gt;=D24),OR(F24="Pending",E24&lt;&gt;""),OR(AND(F24="Pending",G24=""),AND(F24&lt;&gt;"Pending",OR(F24="Withdrawn",G24&lt;&gt;""))),OR(G24="",E24="",G24&lt;=E24),Settings!$B$3&gt;0,NOT(OR(Settings!$B$5="Manual review",AND(Settings!$B$5="US DST observed",OR(AND(D24&lt;(DATE(YEAR(D24),3,8)+MOD(1-WEEKDAY(DATE(YEAR(D24),3,8)),7))+1,MAX(D24:E24,G24)&gt;=(DATE(YEAR(D24),3,8)+MOD(1-WEEKDAY(DATE(YEAR(D24),3,8)),7))),AND(D24&lt;(DATE(YEAR(D24),11,1)+MOD(1-WEEKDAY(DATE(YEAR(D24),11,1)),7))+1,MAX(D24:E24,G24)&gt;=(DATE(YEAR(D24),11,1)+MOD(1-WEEKDAY(DATE(YEAR(D24),11,1)),7))),AND(D24&lt;(DATE(YEAR(MAX(D24:E24,G24)),3,8)+MOD(1-WEEKDAY(DATE(YEAR(MAX(D24:E24,G24)),3,8)),7))+1,MAX(D24:E24,G24)&gt;=(DATE(YEAR(MAX(D24:E24,G24)),3,8)+MOD(1-WEEKDAY(DATE(YEAR(MAX(D24:E24,G24)),3,8)),7))),AND(D24&lt;(DATE(YEAR(MAX(D24:E24,G24)),11,1)+MOD(1-WEEKDAY(DATE(YEAR(MAX(D24:E24,G24)),11,1)),7))+1,MAX(D24:E24,G24)&gt;=(DATE(YEAR(MAX(D24:E24,G24)),11,1)+MOD(1-WEEKDAY(DATE(YEAR(MAX(D24:E24,G24)),11,1)),7)))))))),"OK","Review input"),"Review input"))</f>
        <v/>
      </c>
      <c r="L24" s="24">
        <f>IF(D24="","",IF(AND(ISNUMBER(D24),ISNUMBER(Settings!$B$3)),IF(Settings!$B$3&gt;0,D24+Settings!$B$3/1440,""),""))</f>
        <v/>
      </c>
      <c r="N24">
        <f>IF('Open Shifts'!A24="","",'Open Shifts'!A24)</f>
        <v/>
      </c>
      <c r="O24">
        <f>""</f>
        <v/>
      </c>
      <c r="P24">
        <f>""</f>
        <v/>
      </c>
    </row>
    <row r="25" ht="34" customHeight="1">
      <c r="A25" s="3" t="n"/>
      <c r="B25" s="14" t="n"/>
      <c r="C25" s="3" t="n"/>
      <c r="D25" s="22" t="n"/>
      <c r="E25" s="22" t="n"/>
      <c r="F25" s="3" t="n"/>
      <c r="G25" s="22" t="n"/>
      <c r="H25" s="3" t="n"/>
      <c r="I25" s="12">
        <f>IF(AND(A25&lt;&gt;"",C25&lt;&gt;"",F25="Accepted",G25&lt;&gt;"",COUNTIF('Open Shifts'!$A$2:$A$101,A25)=1),A25,"")</f>
        <v/>
      </c>
      <c r="J25" s="12">
        <f>IF(A25="","",IF(K25&lt;&gt;"OK","Review input",IF(F25&lt;&gt;"Pending",F25,IF(E25="","Set deadline",IF(Settings!$B$2="","Set review time",IF(E25&lt;=Settings!$B$2,"Follow up","Await response"))))))</f>
        <v/>
      </c>
      <c r="K25" s="12">
        <f>IF(COUNTA(A25:H25)=0,"",IF(AND(ISTEXT(A25),A25&lt;&gt;"",ISNUMBER(B25),ISNUMBER(D25),OR(E25="",ISNUMBER(E25)),OR(G25="",ISNUMBER(G25)),AND(OR(Settings!$B$2="",ISNUMBER(Settings!$B$2)),ISNUMBER(Settings!$B$3),Settings!$B$4&lt;&gt;"",OR(Settings!$B$5="US DST observed",Settings!$B$5="No DST",Settings!$B$5="Manual review"))),IF(AND(COUNTIF('Open Shifts'!$A$2:$A$101,A25)=1,B25&gt;0,B25=INT(B25),COUNTIFS($A$2:$A$101,A25,$B$2:$B$101,B25)=1,COUNTIF(Settings!$D$2:$D$9,C25)=1,COUNTIF(Settings!$F$2:$F$6,F25)=1,OR(F25="Pending",F25="Accepted",F25="Declined",F25="No response",F25="Withdrawn"),D25&gt;=1,OR(E25="",E25&gt;=D25),OR(G25="",G25&gt;=D25),OR(F25="Pending",E25&lt;&gt;""),OR(AND(F25="Pending",G25=""),AND(F25&lt;&gt;"Pending",OR(F25="Withdrawn",G25&lt;&gt;""))),OR(G25="",E25="",G25&lt;=E25),Settings!$B$3&gt;0,NOT(OR(Settings!$B$5="Manual review",AND(Settings!$B$5="US DST observed",OR(AND(D25&lt;(DATE(YEAR(D25),3,8)+MOD(1-WEEKDAY(DATE(YEAR(D25),3,8)),7))+1,MAX(D25:E25,G25)&gt;=(DATE(YEAR(D25),3,8)+MOD(1-WEEKDAY(DATE(YEAR(D25),3,8)),7))),AND(D25&lt;(DATE(YEAR(D25),11,1)+MOD(1-WEEKDAY(DATE(YEAR(D25),11,1)),7))+1,MAX(D25:E25,G25)&gt;=(DATE(YEAR(D25),11,1)+MOD(1-WEEKDAY(DATE(YEAR(D25),11,1)),7))),AND(D25&lt;(DATE(YEAR(MAX(D25:E25,G25)),3,8)+MOD(1-WEEKDAY(DATE(YEAR(MAX(D25:E25,G25)),3,8)),7))+1,MAX(D25:E25,G25)&gt;=(DATE(YEAR(MAX(D25:E25,G25)),3,8)+MOD(1-WEEKDAY(DATE(YEAR(MAX(D25:E25,G25)),3,8)),7))),AND(D25&lt;(DATE(YEAR(MAX(D25:E25,G25)),11,1)+MOD(1-WEEKDAY(DATE(YEAR(MAX(D25:E25,G25)),11,1)),7))+1,MAX(D25:E25,G25)&gt;=(DATE(YEAR(MAX(D25:E25,G25)),11,1)+MOD(1-WEEKDAY(DATE(YEAR(MAX(D25:E25,G25)),11,1)),7)))))))),"OK","Review input"),"Review input"))</f>
        <v/>
      </c>
      <c r="L25" s="25">
        <f>IF(D25="","",IF(AND(ISNUMBER(D25),ISNUMBER(Settings!$B$3)),IF(Settings!$B$3&gt;0,D25+Settings!$B$3/1440,""),""))</f>
        <v/>
      </c>
      <c r="N25">
        <f>IF('Open Shifts'!A25="","",'Open Shifts'!A25)</f>
        <v/>
      </c>
      <c r="O25">
        <f>""</f>
        <v/>
      </c>
      <c r="P25">
        <f>""</f>
        <v/>
      </c>
    </row>
    <row r="26" ht="34" customHeight="1">
      <c r="A26" s="3" t="n"/>
      <c r="B26" s="14" t="n"/>
      <c r="C26" s="3" t="n"/>
      <c r="D26" s="22" t="n"/>
      <c r="E26" s="22" t="n"/>
      <c r="F26" s="3" t="n"/>
      <c r="G26" s="22" t="n"/>
      <c r="H26" s="3" t="n"/>
      <c r="I26" s="7">
        <f>IF(AND(A26&lt;&gt;"",C26&lt;&gt;"",F26="Accepted",G26&lt;&gt;"",COUNTIF('Open Shifts'!$A$2:$A$101,A26)=1),A26,"")</f>
        <v/>
      </c>
      <c r="J26" s="7">
        <f>IF(A26="","",IF(K26&lt;&gt;"OK","Review input",IF(F26&lt;&gt;"Pending",F26,IF(E26="","Set deadline",IF(Settings!$B$2="","Set review time",IF(E26&lt;=Settings!$B$2,"Follow up","Await response"))))))</f>
        <v/>
      </c>
      <c r="K26" s="7">
        <f>IF(COUNTA(A26:H26)=0,"",IF(AND(ISTEXT(A26),A26&lt;&gt;"",ISNUMBER(B26),ISNUMBER(D26),OR(E26="",ISNUMBER(E26)),OR(G26="",ISNUMBER(G26)),AND(OR(Settings!$B$2="",ISNUMBER(Settings!$B$2)),ISNUMBER(Settings!$B$3),Settings!$B$4&lt;&gt;"",OR(Settings!$B$5="US DST observed",Settings!$B$5="No DST",Settings!$B$5="Manual review"))),IF(AND(COUNTIF('Open Shifts'!$A$2:$A$101,A26)=1,B26&gt;0,B26=INT(B26),COUNTIFS($A$2:$A$101,A26,$B$2:$B$101,B26)=1,COUNTIF(Settings!$D$2:$D$9,C26)=1,COUNTIF(Settings!$F$2:$F$6,F26)=1,OR(F26="Pending",F26="Accepted",F26="Declined",F26="No response",F26="Withdrawn"),D26&gt;=1,OR(E26="",E26&gt;=D26),OR(G26="",G26&gt;=D26),OR(F26="Pending",E26&lt;&gt;""),OR(AND(F26="Pending",G26=""),AND(F26&lt;&gt;"Pending",OR(F26="Withdrawn",G26&lt;&gt;""))),OR(G26="",E26="",G26&lt;=E26),Settings!$B$3&gt;0,NOT(OR(Settings!$B$5="Manual review",AND(Settings!$B$5="US DST observed",OR(AND(D26&lt;(DATE(YEAR(D26),3,8)+MOD(1-WEEKDAY(DATE(YEAR(D26),3,8)),7))+1,MAX(D26:E26,G26)&gt;=(DATE(YEAR(D26),3,8)+MOD(1-WEEKDAY(DATE(YEAR(D26),3,8)),7))),AND(D26&lt;(DATE(YEAR(D26),11,1)+MOD(1-WEEKDAY(DATE(YEAR(D26),11,1)),7))+1,MAX(D26:E26,G26)&gt;=(DATE(YEAR(D26),11,1)+MOD(1-WEEKDAY(DATE(YEAR(D26),11,1)),7))),AND(D26&lt;(DATE(YEAR(MAX(D26:E26,G26)),3,8)+MOD(1-WEEKDAY(DATE(YEAR(MAX(D26:E26,G26)),3,8)),7))+1,MAX(D26:E26,G26)&gt;=(DATE(YEAR(MAX(D26:E26,G26)),3,8)+MOD(1-WEEKDAY(DATE(YEAR(MAX(D26:E26,G26)),3,8)),7))),AND(D26&lt;(DATE(YEAR(MAX(D26:E26,G26)),11,1)+MOD(1-WEEKDAY(DATE(YEAR(MAX(D26:E26,G26)),11,1)),7))+1,MAX(D26:E26,G26)&gt;=(DATE(YEAR(MAX(D26:E26,G26)),11,1)+MOD(1-WEEKDAY(DATE(YEAR(MAX(D26:E26,G26)),11,1)),7)))))))),"OK","Review input"),"Review input"))</f>
        <v/>
      </c>
      <c r="L26" s="24">
        <f>IF(D26="","",IF(AND(ISNUMBER(D26),ISNUMBER(Settings!$B$3)),IF(Settings!$B$3&gt;0,D26+Settings!$B$3/1440,""),""))</f>
        <v/>
      </c>
      <c r="N26">
        <f>IF('Open Shifts'!A26="","",'Open Shifts'!A26)</f>
        <v/>
      </c>
      <c r="O26">
        <f>""</f>
        <v/>
      </c>
      <c r="P26">
        <f>""</f>
        <v/>
      </c>
    </row>
    <row r="27" ht="34" customHeight="1">
      <c r="A27" s="3" t="n"/>
      <c r="B27" s="14" t="n"/>
      <c r="C27" s="3" t="n"/>
      <c r="D27" s="22" t="n"/>
      <c r="E27" s="22" t="n"/>
      <c r="F27" s="3" t="n"/>
      <c r="G27" s="22" t="n"/>
      <c r="H27" s="3" t="n"/>
      <c r="I27" s="12">
        <f>IF(AND(A27&lt;&gt;"",C27&lt;&gt;"",F27="Accepted",G27&lt;&gt;"",COUNTIF('Open Shifts'!$A$2:$A$101,A27)=1),A27,"")</f>
        <v/>
      </c>
      <c r="J27" s="12">
        <f>IF(A27="","",IF(K27&lt;&gt;"OK","Review input",IF(F27&lt;&gt;"Pending",F27,IF(E27="","Set deadline",IF(Settings!$B$2="","Set review time",IF(E27&lt;=Settings!$B$2,"Follow up","Await response"))))))</f>
        <v/>
      </c>
      <c r="K27" s="12">
        <f>IF(COUNTA(A27:H27)=0,"",IF(AND(ISTEXT(A27),A27&lt;&gt;"",ISNUMBER(B27),ISNUMBER(D27),OR(E27="",ISNUMBER(E27)),OR(G27="",ISNUMBER(G27)),AND(OR(Settings!$B$2="",ISNUMBER(Settings!$B$2)),ISNUMBER(Settings!$B$3),Settings!$B$4&lt;&gt;"",OR(Settings!$B$5="US DST observed",Settings!$B$5="No DST",Settings!$B$5="Manual review"))),IF(AND(COUNTIF('Open Shifts'!$A$2:$A$101,A27)=1,B27&gt;0,B27=INT(B27),COUNTIFS($A$2:$A$101,A27,$B$2:$B$101,B27)=1,COUNTIF(Settings!$D$2:$D$9,C27)=1,COUNTIF(Settings!$F$2:$F$6,F27)=1,OR(F27="Pending",F27="Accepted",F27="Declined",F27="No response",F27="Withdrawn"),D27&gt;=1,OR(E27="",E27&gt;=D27),OR(G27="",G27&gt;=D27),OR(F27="Pending",E27&lt;&gt;""),OR(AND(F27="Pending",G27=""),AND(F27&lt;&gt;"Pending",OR(F27="Withdrawn",G27&lt;&gt;""))),OR(G27="",E27="",G27&lt;=E27),Settings!$B$3&gt;0,NOT(OR(Settings!$B$5="Manual review",AND(Settings!$B$5="US DST observed",OR(AND(D27&lt;(DATE(YEAR(D27),3,8)+MOD(1-WEEKDAY(DATE(YEAR(D27),3,8)),7))+1,MAX(D27:E27,G27)&gt;=(DATE(YEAR(D27),3,8)+MOD(1-WEEKDAY(DATE(YEAR(D27),3,8)),7))),AND(D27&lt;(DATE(YEAR(D27),11,1)+MOD(1-WEEKDAY(DATE(YEAR(D27),11,1)),7))+1,MAX(D27:E27,G27)&gt;=(DATE(YEAR(D27),11,1)+MOD(1-WEEKDAY(DATE(YEAR(D27),11,1)),7))),AND(D27&lt;(DATE(YEAR(MAX(D27:E27,G27)),3,8)+MOD(1-WEEKDAY(DATE(YEAR(MAX(D27:E27,G27)),3,8)),7))+1,MAX(D27:E27,G27)&gt;=(DATE(YEAR(MAX(D27:E27,G27)),3,8)+MOD(1-WEEKDAY(DATE(YEAR(MAX(D27:E27,G27)),3,8)),7))),AND(D27&lt;(DATE(YEAR(MAX(D27:E27,G27)),11,1)+MOD(1-WEEKDAY(DATE(YEAR(MAX(D27:E27,G27)),11,1)),7))+1,MAX(D27:E27,G27)&gt;=(DATE(YEAR(MAX(D27:E27,G27)),11,1)+MOD(1-WEEKDAY(DATE(YEAR(MAX(D27:E27,G27)),11,1)),7)))))))),"OK","Review input"),"Review input"))</f>
        <v/>
      </c>
      <c r="L27" s="25">
        <f>IF(D27="","",IF(AND(ISNUMBER(D27),ISNUMBER(Settings!$B$3)),IF(Settings!$B$3&gt;0,D27+Settings!$B$3/1440,""),""))</f>
        <v/>
      </c>
      <c r="N27">
        <f>IF('Open Shifts'!A27="","",'Open Shifts'!A27)</f>
        <v/>
      </c>
      <c r="O27">
        <f>""</f>
        <v/>
      </c>
      <c r="P27">
        <f>""</f>
        <v/>
      </c>
    </row>
    <row r="28" ht="34" customHeight="1">
      <c r="A28" s="3" t="n"/>
      <c r="B28" s="14" t="n"/>
      <c r="C28" s="3" t="n"/>
      <c r="D28" s="22" t="n"/>
      <c r="E28" s="22" t="n"/>
      <c r="F28" s="3" t="n"/>
      <c r="G28" s="22" t="n"/>
      <c r="H28" s="3" t="n"/>
      <c r="I28" s="7">
        <f>IF(AND(A28&lt;&gt;"",C28&lt;&gt;"",F28="Accepted",G28&lt;&gt;"",COUNTIF('Open Shifts'!$A$2:$A$101,A28)=1),A28,"")</f>
        <v/>
      </c>
      <c r="J28" s="7">
        <f>IF(A28="","",IF(K28&lt;&gt;"OK","Review input",IF(F28&lt;&gt;"Pending",F28,IF(E28="","Set deadline",IF(Settings!$B$2="","Set review time",IF(E28&lt;=Settings!$B$2,"Follow up","Await response"))))))</f>
        <v/>
      </c>
      <c r="K28" s="7">
        <f>IF(COUNTA(A28:H28)=0,"",IF(AND(ISTEXT(A28),A28&lt;&gt;"",ISNUMBER(B28),ISNUMBER(D28),OR(E28="",ISNUMBER(E28)),OR(G28="",ISNUMBER(G28)),AND(OR(Settings!$B$2="",ISNUMBER(Settings!$B$2)),ISNUMBER(Settings!$B$3),Settings!$B$4&lt;&gt;"",OR(Settings!$B$5="US DST observed",Settings!$B$5="No DST",Settings!$B$5="Manual review"))),IF(AND(COUNTIF('Open Shifts'!$A$2:$A$101,A28)=1,B28&gt;0,B28=INT(B28),COUNTIFS($A$2:$A$101,A28,$B$2:$B$101,B28)=1,COUNTIF(Settings!$D$2:$D$9,C28)=1,COUNTIF(Settings!$F$2:$F$6,F28)=1,OR(F28="Pending",F28="Accepted",F28="Declined",F28="No response",F28="Withdrawn"),D28&gt;=1,OR(E28="",E28&gt;=D28),OR(G28="",G28&gt;=D28),OR(F28="Pending",E28&lt;&gt;""),OR(AND(F28="Pending",G28=""),AND(F28&lt;&gt;"Pending",OR(F28="Withdrawn",G28&lt;&gt;""))),OR(G28="",E28="",G28&lt;=E28),Settings!$B$3&gt;0,NOT(OR(Settings!$B$5="Manual review",AND(Settings!$B$5="US DST observed",OR(AND(D28&lt;(DATE(YEAR(D28),3,8)+MOD(1-WEEKDAY(DATE(YEAR(D28),3,8)),7))+1,MAX(D28:E28,G28)&gt;=(DATE(YEAR(D28),3,8)+MOD(1-WEEKDAY(DATE(YEAR(D28),3,8)),7))),AND(D28&lt;(DATE(YEAR(D28),11,1)+MOD(1-WEEKDAY(DATE(YEAR(D28),11,1)),7))+1,MAX(D28:E28,G28)&gt;=(DATE(YEAR(D28),11,1)+MOD(1-WEEKDAY(DATE(YEAR(D28),11,1)),7))),AND(D28&lt;(DATE(YEAR(MAX(D28:E28,G28)),3,8)+MOD(1-WEEKDAY(DATE(YEAR(MAX(D28:E28,G28)),3,8)),7))+1,MAX(D28:E28,G28)&gt;=(DATE(YEAR(MAX(D28:E28,G28)),3,8)+MOD(1-WEEKDAY(DATE(YEAR(MAX(D28:E28,G28)),3,8)),7))),AND(D28&lt;(DATE(YEAR(MAX(D28:E28,G28)),11,1)+MOD(1-WEEKDAY(DATE(YEAR(MAX(D28:E28,G28)),11,1)),7))+1,MAX(D28:E28,G28)&gt;=(DATE(YEAR(MAX(D28:E28,G28)),11,1)+MOD(1-WEEKDAY(DATE(YEAR(MAX(D28:E28,G28)),11,1)),7)))))))),"OK","Review input"),"Review input"))</f>
        <v/>
      </c>
      <c r="L28" s="24">
        <f>IF(D28="","",IF(AND(ISNUMBER(D28),ISNUMBER(Settings!$B$3)),IF(Settings!$B$3&gt;0,D28+Settings!$B$3/1440,""),""))</f>
        <v/>
      </c>
      <c r="N28">
        <f>IF('Open Shifts'!A28="","",'Open Shifts'!A28)</f>
        <v/>
      </c>
      <c r="O28">
        <f>""</f>
        <v/>
      </c>
      <c r="P28">
        <f>""</f>
        <v/>
      </c>
    </row>
    <row r="29" ht="34" customHeight="1">
      <c r="A29" s="3" t="n"/>
      <c r="B29" s="14" t="n"/>
      <c r="C29" s="3" t="n"/>
      <c r="D29" s="22" t="n"/>
      <c r="E29" s="22" t="n"/>
      <c r="F29" s="3" t="n"/>
      <c r="G29" s="22" t="n"/>
      <c r="H29" s="3" t="n"/>
      <c r="I29" s="12">
        <f>IF(AND(A29&lt;&gt;"",C29&lt;&gt;"",F29="Accepted",G29&lt;&gt;"",COUNTIF('Open Shifts'!$A$2:$A$101,A29)=1),A29,"")</f>
        <v/>
      </c>
      <c r="J29" s="12">
        <f>IF(A29="","",IF(K29&lt;&gt;"OK","Review input",IF(F29&lt;&gt;"Pending",F29,IF(E29="","Set deadline",IF(Settings!$B$2="","Set review time",IF(E29&lt;=Settings!$B$2,"Follow up","Await response"))))))</f>
        <v/>
      </c>
      <c r="K29" s="12">
        <f>IF(COUNTA(A29:H29)=0,"",IF(AND(ISTEXT(A29),A29&lt;&gt;"",ISNUMBER(B29),ISNUMBER(D29),OR(E29="",ISNUMBER(E29)),OR(G29="",ISNUMBER(G29)),AND(OR(Settings!$B$2="",ISNUMBER(Settings!$B$2)),ISNUMBER(Settings!$B$3),Settings!$B$4&lt;&gt;"",OR(Settings!$B$5="US DST observed",Settings!$B$5="No DST",Settings!$B$5="Manual review"))),IF(AND(COUNTIF('Open Shifts'!$A$2:$A$101,A29)=1,B29&gt;0,B29=INT(B29),COUNTIFS($A$2:$A$101,A29,$B$2:$B$101,B29)=1,COUNTIF(Settings!$D$2:$D$9,C29)=1,COUNTIF(Settings!$F$2:$F$6,F29)=1,OR(F29="Pending",F29="Accepted",F29="Declined",F29="No response",F29="Withdrawn"),D29&gt;=1,OR(E29="",E29&gt;=D29),OR(G29="",G29&gt;=D29),OR(F29="Pending",E29&lt;&gt;""),OR(AND(F29="Pending",G29=""),AND(F29&lt;&gt;"Pending",OR(F29="Withdrawn",G29&lt;&gt;""))),OR(G29="",E29="",G29&lt;=E29),Settings!$B$3&gt;0,NOT(OR(Settings!$B$5="Manual review",AND(Settings!$B$5="US DST observed",OR(AND(D29&lt;(DATE(YEAR(D29),3,8)+MOD(1-WEEKDAY(DATE(YEAR(D29),3,8)),7))+1,MAX(D29:E29,G29)&gt;=(DATE(YEAR(D29),3,8)+MOD(1-WEEKDAY(DATE(YEAR(D29),3,8)),7))),AND(D29&lt;(DATE(YEAR(D29),11,1)+MOD(1-WEEKDAY(DATE(YEAR(D29),11,1)),7))+1,MAX(D29:E29,G29)&gt;=(DATE(YEAR(D29),11,1)+MOD(1-WEEKDAY(DATE(YEAR(D29),11,1)),7))),AND(D29&lt;(DATE(YEAR(MAX(D29:E29,G29)),3,8)+MOD(1-WEEKDAY(DATE(YEAR(MAX(D29:E29,G29)),3,8)),7))+1,MAX(D29:E29,G29)&gt;=(DATE(YEAR(MAX(D29:E29,G29)),3,8)+MOD(1-WEEKDAY(DATE(YEAR(MAX(D29:E29,G29)),3,8)),7))),AND(D29&lt;(DATE(YEAR(MAX(D29:E29,G29)),11,1)+MOD(1-WEEKDAY(DATE(YEAR(MAX(D29:E29,G29)),11,1)),7))+1,MAX(D29:E29,G29)&gt;=(DATE(YEAR(MAX(D29:E29,G29)),11,1)+MOD(1-WEEKDAY(DATE(YEAR(MAX(D29:E29,G29)),11,1)),7)))))))),"OK","Review input"),"Review input"))</f>
        <v/>
      </c>
      <c r="L29" s="25">
        <f>IF(D29="","",IF(AND(ISNUMBER(D29),ISNUMBER(Settings!$B$3)),IF(Settings!$B$3&gt;0,D29+Settings!$B$3/1440,""),""))</f>
        <v/>
      </c>
      <c r="N29">
        <f>IF('Open Shifts'!A29="","",'Open Shifts'!A29)</f>
        <v/>
      </c>
      <c r="O29">
        <f>""</f>
        <v/>
      </c>
      <c r="P29">
        <f>""</f>
        <v/>
      </c>
    </row>
    <row r="30" ht="34" customHeight="1">
      <c r="A30" s="3" t="n"/>
      <c r="B30" s="14" t="n"/>
      <c r="C30" s="3" t="n"/>
      <c r="D30" s="22" t="n"/>
      <c r="E30" s="22" t="n"/>
      <c r="F30" s="3" t="n"/>
      <c r="G30" s="22" t="n"/>
      <c r="H30" s="3" t="n"/>
      <c r="I30" s="7">
        <f>IF(AND(A30&lt;&gt;"",C30&lt;&gt;"",F30="Accepted",G30&lt;&gt;"",COUNTIF('Open Shifts'!$A$2:$A$101,A30)=1),A30,"")</f>
        <v/>
      </c>
      <c r="J30" s="7">
        <f>IF(A30="","",IF(K30&lt;&gt;"OK","Review input",IF(F30&lt;&gt;"Pending",F30,IF(E30="","Set deadline",IF(Settings!$B$2="","Set review time",IF(E30&lt;=Settings!$B$2,"Follow up","Await response"))))))</f>
        <v/>
      </c>
      <c r="K30" s="7">
        <f>IF(COUNTA(A30:H30)=0,"",IF(AND(ISTEXT(A30),A30&lt;&gt;"",ISNUMBER(B30),ISNUMBER(D30),OR(E30="",ISNUMBER(E30)),OR(G30="",ISNUMBER(G30)),AND(OR(Settings!$B$2="",ISNUMBER(Settings!$B$2)),ISNUMBER(Settings!$B$3),Settings!$B$4&lt;&gt;"",OR(Settings!$B$5="US DST observed",Settings!$B$5="No DST",Settings!$B$5="Manual review"))),IF(AND(COUNTIF('Open Shifts'!$A$2:$A$101,A30)=1,B30&gt;0,B30=INT(B30),COUNTIFS($A$2:$A$101,A30,$B$2:$B$101,B30)=1,COUNTIF(Settings!$D$2:$D$9,C30)=1,COUNTIF(Settings!$F$2:$F$6,F30)=1,OR(F30="Pending",F30="Accepted",F30="Declined",F30="No response",F30="Withdrawn"),D30&gt;=1,OR(E30="",E30&gt;=D30),OR(G30="",G30&gt;=D30),OR(F30="Pending",E30&lt;&gt;""),OR(AND(F30="Pending",G30=""),AND(F30&lt;&gt;"Pending",OR(F30="Withdrawn",G30&lt;&gt;""))),OR(G30="",E30="",G30&lt;=E30),Settings!$B$3&gt;0,NOT(OR(Settings!$B$5="Manual review",AND(Settings!$B$5="US DST observed",OR(AND(D30&lt;(DATE(YEAR(D30),3,8)+MOD(1-WEEKDAY(DATE(YEAR(D30),3,8)),7))+1,MAX(D30:E30,G30)&gt;=(DATE(YEAR(D30),3,8)+MOD(1-WEEKDAY(DATE(YEAR(D30),3,8)),7))),AND(D30&lt;(DATE(YEAR(D30),11,1)+MOD(1-WEEKDAY(DATE(YEAR(D30),11,1)),7))+1,MAX(D30:E30,G30)&gt;=(DATE(YEAR(D30),11,1)+MOD(1-WEEKDAY(DATE(YEAR(D30),11,1)),7))),AND(D30&lt;(DATE(YEAR(MAX(D30:E30,G30)),3,8)+MOD(1-WEEKDAY(DATE(YEAR(MAX(D30:E30,G30)),3,8)),7))+1,MAX(D30:E30,G30)&gt;=(DATE(YEAR(MAX(D30:E30,G30)),3,8)+MOD(1-WEEKDAY(DATE(YEAR(MAX(D30:E30,G30)),3,8)),7))),AND(D30&lt;(DATE(YEAR(MAX(D30:E30,G30)),11,1)+MOD(1-WEEKDAY(DATE(YEAR(MAX(D30:E30,G30)),11,1)),7))+1,MAX(D30:E30,G30)&gt;=(DATE(YEAR(MAX(D30:E30,G30)),11,1)+MOD(1-WEEKDAY(DATE(YEAR(MAX(D30:E30,G30)),11,1)),7)))))))),"OK","Review input"),"Review input"))</f>
        <v/>
      </c>
      <c r="L30" s="24">
        <f>IF(D30="","",IF(AND(ISNUMBER(D30),ISNUMBER(Settings!$B$3)),IF(Settings!$B$3&gt;0,D30+Settings!$B$3/1440,""),""))</f>
        <v/>
      </c>
      <c r="N30">
        <f>IF('Open Shifts'!A30="","",'Open Shifts'!A30)</f>
        <v/>
      </c>
      <c r="O30">
        <f>""</f>
        <v/>
      </c>
      <c r="P30">
        <f>""</f>
        <v/>
      </c>
    </row>
    <row r="31" ht="34" customHeight="1">
      <c r="A31" s="3" t="n"/>
      <c r="B31" s="14" t="n"/>
      <c r="C31" s="3" t="n"/>
      <c r="D31" s="22" t="n"/>
      <c r="E31" s="22" t="n"/>
      <c r="F31" s="3" t="n"/>
      <c r="G31" s="22" t="n"/>
      <c r="H31" s="3" t="n"/>
      <c r="I31" s="12">
        <f>IF(AND(A31&lt;&gt;"",C31&lt;&gt;"",F31="Accepted",G31&lt;&gt;"",COUNTIF('Open Shifts'!$A$2:$A$101,A31)=1),A31,"")</f>
        <v/>
      </c>
      <c r="J31" s="12">
        <f>IF(A31="","",IF(K31&lt;&gt;"OK","Review input",IF(F31&lt;&gt;"Pending",F31,IF(E31="","Set deadline",IF(Settings!$B$2="","Set review time",IF(E31&lt;=Settings!$B$2,"Follow up","Await response"))))))</f>
        <v/>
      </c>
      <c r="K31" s="12">
        <f>IF(COUNTA(A31:H31)=0,"",IF(AND(ISTEXT(A31),A31&lt;&gt;"",ISNUMBER(B31),ISNUMBER(D31),OR(E31="",ISNUMBER(E31)),OR(G31="",ISNUMBER(G31)),AND(OR(Settings!$B$2="",ISNUMBER(Settings!$B$2)),ISNUMBER(Settings!$B$3),Settings!$B$4&lt;&gt;"",OR(Settings!$B$5="US DST observed",Settings!$B$5="No DST",Settings!$B$5="Manual review"))),IF(AND(COUNTIF('Open Shifts'!$A$2:$A$101,A31)=1,B31&gt;0,B31=INT(B31),COUNTIFS($A$2:$A$101,A31,$B$2:$B$101,B31)=1,COUNTIF(Settings!$D$2:$D$9,C31)=1,COUNTIF(Settings!$F$2:$F$6,F31)=1,OR(F31="Pending",F31="Accepted",F31="Declined",F31="No response",F31="Withdrawn"),D31&gt;=1,OR(E31="",E31&gt;=D31),OR(G31="",G31&gt;=D31),OR(F31="Pending",E31&lt;&gt;""),OR(AND(F31="Pending",G31=""),AND(F31&lt;&gt;"Pending",OR(F31="Withdrawn",G31&lt;&gt;""))),OR(G31="",E31="",G31&lt;=E31),Settings!$B$3&gt;0,NOT(OR(Settings!$B$5="Manual review",AND(Settings!$B$5="US DST observed",OR(AND(D31&lt;(DATE(YEAR(D31),3,8)+MOD(1-WEEKDAY(DATE(YEAR(D31),3,8)),7))+1,MAX(D31:E31,G31)&gt;=(DATE(YEAR(D31),3,8)+MOD(1-WEEKDAY(DATE(YEAR(D31),3,8)),7))),AND(D31&lt;(DATE(YEAR(D31),11,1)+MOD(1-WEEKDAY(DATE(YEAR(D31),11,1)),7))+1,MAX(D31:E31,G31)&gt;=(DATE(YEAR(D31),11,1)+MOD(1-WEEKDAY(DATE(YEAR(D31),11,1)),7))),AND(D31&lt;(DATE(YEAR(MAX(D31:E31,G31)),3,8)+MOD(1-WEEKDAY(DATE(YEAR(MAX(D31:E31,G31)),3,8)),7))+1,MAX(D31:E31,G31)&gt;=(DATE(YEAR(MAX(D31:E31,G31)),3,8)+MOD(1-WEEKDAY(DATE(YEAR(MAX(D31:E31,G31)),3,8)),7))),AND(D31&lt;(DATE(YEAR(MAX(D31:E31,G31)),11,1)+MOD(1-WEEKDAY(DATE(YEAR(MAX(D31:E31,G31)),11,1)),7))+1,MAX(D31:E31,G31)&gt;=(DATE(YEAR(MAX(D31:E31,G31)),11,1)+MOD(1-WEEKDAY(DATE(YEAR(MAX(D31:E31,G31)),11,1)),7)))))))),"OK","Review input"),"Review input"))</f>
        <v/>
      </c>
      <c r="L31" s="25">
        <f>IF(D31="","",IF(AND(ISNUMBER(D31),ISNUMBER(Settings!$B$3)),IF(Settings!$B$3&gt;0,D31+Settings!$B$3/1440,""),""))</f>
        <v/>
      </c>
      <c r="N31">
        <f>IF('Open Shifts'!A31="","",'Open Shifts'!A31)</f>
        <v/>
      </c>
      <c r="O31">
        <f>""</f>
        <v/>
      </c>
      <c r="P31">
        <f>""</f>
        <v/>
      </c>
    </row>
    <row r="32" ht="34" customHeight="1">
      <c r="A32" s="3" t="n"/>
      <c r="B32" s="14" t="n"/>
      <c r="C32" s="3" t="n"/>
      <c r="D32" s="22" t="n"/>
      <c r="E32" s="22" t="n"/>
      <c r="F32" s="3" t="n"/>
      <c r="G32" s="22" t="n"/>
      <c r="H32" s="3" t="n"/>
      <c r="I32" s="7">
        <f>IF(AND(A32&lt;&gt;"",C32&lt;&gt;"",F32="Accepted",G32&lt;&gt;"",COUNTIF('Open Shifts'!$A$2:$A$101,A32)=1),A32,"")</f>
        <v/>
      </c>
      <c r="J32" s="7">
        <f>IF(A32="","",IF(K32&lt;&gt;"OK","Review input",IF(F32&lt;&gt;"Pending",F32,IF(E32="","Set deadline",IF(Settings!$B$2="","Set review time",IF(E32&lt;=Settings!$B$2,"Follow up","Await response"))))))</f>
        <v/>
      </c>
      <c r="K32" s="7">
        <f>IF(COUNTA(A32:H32)=0,"",IF(AND(ISTEXT(A32),A32&lt;&gt;"",ISNUMBER(B32),ISNUMBER(D32),OR(E32="",ISNUMBER(E32)),OR(G32="",ISNUMBER(G32)),AND(OR(Settings!$B$2="",ISNUMBER(Settings!$B$2)),ISNUMBER(Settings!$B$3),Settings!$B$4&lt;&gt;"",OR(Settings!$B$5="US DST observed",Settings!$B$5="No DST",Settings!$B$5="Manual review"))),IF(AND(COUNTIF('Open Shifts'!$A$2:$A$101,A32)=1,B32&gt;0,B32=INT(B32),COUNTIFS($A$2:$A$101,A32,$B$2:$B$101,B32)=1,COUNTIF(Settings!$D$2:$D$9,C32)=1,COUNTIF(Settings!$F$2:$F$6,F32)=1,OR(F32="Pending",F32="Accepted",F32="Declined",F32="No response",F32="Withdrawn"),D32&gt;=1,OR(E32="",E32&gt;=D32),OR(G32="",G32&gt;=D32),OR(F32="Pending",E32&lt;&gt;""),OR(AND(F32="Pending",G32=""),AND(F32&lt;&gt;"Pending",OR(F32="Withdrawn",G32&lt;&gt;""))),OR(G32="",E32="",G32&lt;=E32),Settings!$B$3&gt;0,NOT(OR(Settings!$B$5="Manual review",AND(Settings!$B$5="US DST observed",OR(AND(D32&lt;(DATE(YEAR(D32),3,8)+MOD(1-WEEKDAY(DATE(YEAR(D32),3,8)),7))+1,MAX(D32:E32,G32)&gt;=(DATE(YEAR(D32),3,8)+MOD(1-WEEKDAY(DATE(YEAR(D32),3,8)),7))),AND(D32&lt;(DATE(YEAR(D32),11,1)+MOD(1-WEEKDAY(DATE(YEAR(D32),11,1)),7))+1,MAX(D32:E32,G32)&gt;=(DATE(YEAR(D32),11,1)+MOD(1-WEEKDAY(DATE(YEAR(D32),11,1)),7))),AND(D32&lt;(DATE(YEAR(MAX(D32:E32,G32)),3,8)+MOD(1-WEEKDAY(DATE(YEAR(MAX(D32:E32,G32)),3,8)),7))+1,MAX(D32:E32,G32)&gt;=(DATE(YEAR(MAX(D32:E32,G32)),3,8)+MOD(1-WEEKDAY(DATE(YEAR(MAX(D32:E32,G32)),3,8)),7))),AND(D32&lt;(DATE(YEAR(MAX(D32:E32,G32)),11,1)+MOD(1-WEEKDAY(DATE(YEAR(MAX(D32:E32,G32)),11,1)),7))+1,MAX(D32:E32,G32)&gt;=(DATE(YEAR(MAX(D32:E32,G32)),11,1)+MOD(1-WEEKDAY(DATE(YEAR(MAX(D32:E32,G32)),11,1)),7)))))))),"OK","Review input"),"Review input"))</f>
        <v/>
      </c>
      <c r="L32" s="24">
        <f>IF(D32="","",IF(AND(ISNUMBER(D32),ISNUMBER(Settings!$B$3)),IF(Settings!$B$3&gt;0,D32+Settings!$B$3/1440,""),""))</f>
        <v/>
      </c>
      <c r="N32">
        <f>IF('Open Shifts'!A32="","",'Open Shifts'!A32)</f>
        <v/>
      </c>
      <c r="O32">
        <f>""</f>
        <v/>
      </c>
      <c r="P32">
        <f>""</f>
        <v/>
      </c>
    </row>
    <row r="33" ht="34" customHeight="1">
      <c r="A33" s="3" t="n"/>
      <c r="B33" s="14" t="n"/>
      <c r="C33" s="3" t="n"/>
      <c r="D33" s="22" t="n"/>
      <c r="E33" s="22" t="n"/>
      <c r="F33" s="3" t="n"/>
      <c r="G33" s="22" t="n"/>
      <c r="H33" s="3" t="n"/>
      <c r="I33" s="12">
        <f>IF(AND(A33&lt;&gt;"",C33&lt;&gt;"",F33="Accepted",G33&lt;&gt;"",COUNTIF('Open Shifts'!$A$2:$A$101,A33)=1),A33,"")</f>
        <v/>
      </c>
      <c r="J33" s="12">
        <f>IF(A33="","",IF(K33&lt;&gt;"OK","Review input",IF(F33&lt;&gt;"Pending",F33,IF(E33="","Set deadline",IF(Settings!$B$2="","Set review time",IF(E33&lt;=Settings!$B$2,"Follow up","Await response"))))))</f>
        <v/>
      </c>
      <c r="K33" s="12">
        <f>IF(COUNTA(A33:H33)=0,"",IF(AND(ISTEXT(A33),A33&lt;&gt;"",ISNUMBER(B33),ISNUMBER(D33),OR(E33="",ISNUMBER(E33)),OR(G33="",ISNUMBER(G33)),AND(OR(Settings!$B$2="",ISNUMBER(Settings!$B$2)),ISNUMBER(Settings!$B$3),Settings!$B$4&lt;&gt;"",OR(Settings!$B$5="US DST observed",Settings!$B$5="No DST",Settings!$B$5="Manual review"))),IF(AND(COUNTIF('Open Shifts'!$A$2:$A$101,A33)=1,B33&gt;0,B33=INT(B33),COUNTIFS($A$2:$A$101,A33,$B$2:$B$101,B33)=1,COUNTIF(Settings!$D$2:$D$9,C33)=1,COUNTIF(Settings!$F$2:$F$6,F33)=1,OR(F33="Pending",F33="Accepted",F33="Declined",F33="No response",F33="Withdrawn"),D33&gt;=1,OR(E33="",E33&gt;=D33),OR(G33="",G33&gt;=D33),OR(F33="Pending",E33&lt;&gt;""),OR(AND(F33="Pending",G33=""),AND(F33&lt;&gt;"Pending",OR(F33="Withdrawn",G33&lt;&gt;""))),OR(G33="",E33="",G33&lt;=E33),Settings!$B$3&gt;0,NOT(OR(Settings!$B$5="Manual review",AND(Settings!$B$5="US DST observed",OR(AND(D33&lt;(DATE(YEAR(D33),3,8)+MOD(1-WEEKDAY(DATE(YEAR(D33),3,8)),7))+1,MAX(D33:E33,G33)&gt;=(DATE(YEAR(D33),3,8)+MOD(1-WEEKDAY(DATE(YEAR(D33),3,8)),7))),AND(D33&lt;(DATE(YEAR(D33),11,1)+MOD(1-WEEKDAY(DATE(YEAR(D33),11,1)),7))+1,MAX(D33:E33,G33)&gt;=(DATE(YEAR(D33),11,1)+MOD(1-WEEKDAY(DATE(YEAR(D33),11,1)),7))),AND(D33&lt;(DATE(YEAR(MAX(D33:E33,G33)),3,8)+MOD(1-WEEKDAY(DATE(YEAR(MAX(D33:E33,G33)),3,8)),7))+1,MAX(D33:E33,G33)&gt;=(DATE(YEAR(MAX(D33:E33,G33)),3,8)+MOD(1-WEEKDAY(DATE(YEAR(MAX(D33:E33,G33)),3,8)),7))),AND(D33&lt;(DATE(YEAR(MAX(D33:E33,G33)),11,1)+MOD(1-WEEKDAY(DATE(YEAR(MAX(D33:E33,G33)),11,1)),7))+1,MAX(D33:E33,G33)&gt;=(DATE(YEAR(MAX(D33:E33,G33)),11,1)+MOD(1-WEEKDAY(DATE(YEAR(MAX(D33:E33,G33)),11,1)),7)))))))),"OK","Review input"),"Review input"))</f>
        <v/>
      </c>
      <c r="L33" s="25">
        <f>IF(D33="","",IF(AND(ISNUMBER(D33),ISNUMBER(Settings!$B$3)),IF(Settings!$B$3&gt;0,D33+Settings!$B$3/1440,""),""))</f>
        <v/>
      </c>
      <c r="N33">
        <f>IF('Open Shifts'!A33="","",'Open Shifts'!A33)</f>
        <v/>
      </c>
      <c r="O33">
        <f>""</f>
        <v/>
      </c>
      <c r="P33">
        <f>""</f>
        <v/>
      </c>
    </row>
    <row r="34" ht="34" customHeight="1">
      <c r="A34" s="3" t="n"/>
      <c r="B34" s="14" t="n"/>
      <c r="C34" s="3" t="n"/>
      <c r="D34" s="22" t="n"/>
      <c r="E34" s="22" t="n"/>
      <c r="F34" s="3" t="n"/>
      <c r="G34" s="22" t="n"/>
      <c r="H34" s="3" t="n"/>
      <c r="I34" s="7">
        <f>IF(AND(A34&lt;&gt;"",C34&lt;&gt;"",F34="Accepted",G34&lt;&gt;"",COUNTIF('Open Shifts'!$A$2:$A$101,A34)=1),A34,"")</f>
        <v/>
      </c>
      <c r="J34" s="7">
        <f>IF(A34="","",IF(K34&lt;&gt;"OK","Review input",IF(F34&lt;&gt;"Pending",F34,IF(E34="","Set deadline",IF(Settings!$B$2="","Set review time",IF(E34&lt;=Settings!$B$2,"Follow up","Await response"))))))</f>
        <v/>
      </c>
      <c r="K34" s="7">
        <f>IF(COUNTA(A34:H34)=0,"",IF(AND(ISTEXT(A34),A34&lt;&gt;"",ISNUMBER(B34),ISNUMBER(D34),OR(E34="",ISNUMBER(E34)),OR(G34="",ISNUMBER(G34)),AND(OR(Settings!$B$2="",ISNUMBER(Settings!$B$2)),ISNUMBER(Settings!$B$3),Settings!$B$4&lt;&gt;"",OR(Settings!$B$5="US DST observed",Settings!$B$5="No DST",Settings!$B$5="Manual review"))),IF(AND(COUNTIF('Open Shifts'!$A$2:$A$101,A34)=1,B34&gt;0,B34=INT(B34),COUNTIFS($A$2:$A$101,A34,$B$2:$B$101,B34)=1,COUNTIF(Settings!$D$2:$D$9,C34)=1,COUNTIF(Settings!$F$2:$F$6,F34)=1,OR(F34="Pending",F34="Accepted",F34="Declined",F34="No response",F34="Withdrawn"),D34&gt;=1,OR(E34="",E34&gt;=D34),OR(G34="",G34&gt;=D34),OR(F34="Pending",E34&lt;&gt;""),OR(AND(F34="Pending",G34=""),AND(F34&lt;&gt;"Pending",OR(F34="Withdrawn",G34&lt;&gt;""))),OR(G34="",E34="",G34&lt;=E34),Settings!$B$3&gt;0,NOT(OR(Settings!$B$5="Manual review",AND(Settings!$B$5="US DST observed",OR(AND(D34&lt;(DATE(YEAR(D34),3,8)+MOD(1-WEEKDAY(DATE(YEAR(D34),3,8)),7))+1,MAX(D34:E34,G34)&gt;=(DATE(YEAR(D34),3,8)+MOD(1-WEEKDAY(DATE(YEAR(D34),3,8)),7))),AND(D34&lt;(DATE(YEAR(D34),11,1)+MOD(1-WEEKDAY(DATE(YEAR(D34),11,1)),7))+1,MAX(D34:E34,G34)&gt;=(DATE(YEAR(D34),11,1)+MOD(1-WEEKDAY(DATE(YEAR(D34),11,1)),7))),AND(D34&lt;(DATE(YEAR(MAX(D34:E34,G34)),3,8)+MOD(1-WEEKDAY(DATE(YEAR(MAX(D34:E34,G34)),3,8)),7))+1,MAX(D34:E34,G34)&gt;=(DATE(YEAR(MAX(D34:E34,G34)),3,8)+MOD(1-WEEKDAY(DATE(YEAR(MAX(D34:E34,G34)),3,8)),7))),AND(D34&lt;(DATE(YEAR(MAX(D34:E34,G34)),11,1)+MOD(1-WEEKDAY(DATE(YEAR(MAX(D34:E34,G34)),11,1)),7))+1,MAX(D34:E34,G34)&gt;=(DATE(YEAR(MAX(D34:E34,G34)),11,1)+MOD(1-WEEKDAY(DATE(YEAR(MAX(D34:E34,G34)),11,1)),7)))))))),"OK","Review input"),"Review input"))</f>
        <v/>
      </c>
      <c r="L34" s="24">
        <f>IF(D34="","",IF(AND(ISNUMBER(D34),ISNUMBER(Settings!$B$3)),IF(Settings!$B$3&gt;0,D34+Settings!$B$3/1440,""),""))</f>
        <v/>
      </c>
      <c r="N34">
        <f>IF('Open Shifts'!A34="","",'Open Shifts'!A34)</f>
        <v/>
      </c>
      <c r="O34">
        <f>""</f>
        <v/>
      </c>
      <c r="P34">
        <f>""</f>
        <v/>
      </c>
    </row>
    <row r="35" ht="34" customHeight="1">
      <c r="A35" s="3" t="n"/>
      <c r="B35" s="14" t="n"/>
      <c r="C35" s="3" t="n"/>
      <c r="D35" s="22" t="n"/>
      <c r="E35" s="22" t="n"/>
      <c r="F35" s="3" t="n"/>
      <c r="G35" s="22" t="n"/>
      <c r="H35" s="3" t="n"/>
      <c r="I35" s="12">
        <f>IF(AND(A35&lt;&gt;"",C35&lt;&gt;"",F35="Accepted",G35&lt;&gt;"",COUNTIF('Open Shifts'!$A$2:$A$101,A35)=1),A35,"")</f>
        <v/>
      </c>
      <c r="J35" s="12">
        <f>IF(A35="","",IF(K35&lt;&gt;"OK","Review input",IF(F35&lt;&gt;"Pending",F35,IF(E35="","Set deadline",IF(Settings!$B$2="","Set review time",IF(E35&lt;=Settings!$B$2,"Follow up","Await response"))))))</f>
        <v/>
      </c>
      <c r="K35" s="12">
        <f>IF(COUNTA(A35:H35)=0,"",IF(AND(ISTEXT(A35),A35&lt;&gt;"",ISNUMBER(B35),ISNUMBER(D35),OR(E35="",ISNUMBER(E35)),OR(G35="",ISNUMBER(G35)),AND(OR(Settings!$B$2="",ISNUMBER(Settings!$B$2)),ISNUMBER(Settings!$B$3),Settings!$B$4&lt;&gt;"",OR(Settings!$B$5="US DST observed",Settings!$B$5="No DST",Settings!$B$5="Manual review"))),IF(AND(COUNTIF('Open Shifts'!$A$2:$A$101,A35)=1,B35&gt;0,B35=INT(B35),COUNTIFS($A$2:$A$101,A35,$B$2:$B$101,B35)=1,COUNTIF(Settings!$D$2:$D$9,C35)=1,COUNTIF(Settings!$F$2:$F$6,F35)=1,OR(F35="Pending",F35="Accepted",F35="Declined",F35="No response",F35="Withdrawn"),D35&gt;=1,OR(E35="",E35&gt;=D35),OR(G35="",G35&gt;=D35),OR(F35="Pending",E35&lt;&gt;""),OR(AND(F35="Pending",G35=""),AND(F35&lt;&gt;"Pending",OR(F35="Withdrawn",G35&lt;&gt;""))),OR(G35="",E35="",G35&lt;=E35),Settings!$B$3&gt;0,NOT(OR(Settings!$B$5="Manual review",AND(Settings!$B$5="US DST observed",OR(AND(D35&lt;(DATE(YEAR(D35),3,8)+MOD(1-WEEKDAY(DATE(YEAR(D35),3,8)),7))+1,MAX(D35:E35,G35)&gt;=(DATE(YEAR(D35),3,8)+MOD(1-WEEKDAY(DATE(YEAR(D35),3,8)),7))),AND(D35&lt;(DATE(YEAR(D35),11,1)+MOD(1-WEEKDAY(DATE(YEAR(D35),11,1)),7))+1,MAX(D35:E35,G35)&gt;=(DATE(YEAR(D35),11,1)+MOD(1-WEEKDAY(DATE(YEAR(D35),11,1)),7))),AND(D35&lt;(DATE(YEAR(MAX(D35:E35,G35)),3,8)+MOD(1-WEEKDAY(DATE(YEAR(MAX(D35:E35,G35)),3,8)),7))+1,MAX(D35:E35,G35)&gt;=(DATE(YEAR(MAX(D35:E35,G35)),3,8)+MOD(1-WEEKDAY(DATE(YEAR(MAX(D35:E35,G35)),3,8)),7))),AND(D35&lt;(DATE(YEAR(MAX(D35:E35,G35)),11,1)+MOD(1-WEEKDAY(DATE(YEAR(MAX(D35:E35,G35)),11,1)),7))+1,MAX(D35:E35,G35)&gt;=(DATE(YEAR(MAX(D35:E35,G35)),11,1)+MOD(1-WEEKDAY(DATE(YEAR(MAX(D35:E35,G35)),11,1)),7)))))))),"OK","Review input"),"Review input"))</f>
        <v/>
      </c>
      <c r="L35" s="25">
        <f>IF(D35="","",IF(AND(ISNUMBER(D35),ISNUMBER(Settings!$B$3)),IF(Settings!$B$3&gt;0,D35+Settings!$B$3/1440,""),""))</f>
        <v/>
      </c>
      <c r="N35">
        <f>IF('Open Shifts'!A35="","",'Open Shifts'!A35)</f>
        <v/>
      </c>
      <c r="O35">
        <f>""</f>
        <v/>
      </c>
      <c r="P35">
        <f>""</f>
        <v/>
      </c>
    </row>
    <row r="36" ht="34" customHeight="1">
      <c r="A36" s="3" t="n"/>
      <c r="B36" s="14" t="n"/>
      <c r="C36" s="3" t="n"/>
      <c r="D36" s="22" t="n"/>
      <c r="E36" s="22" t="n"/>
      <c r="F36" s="3" t="n"/>
      <c r="G36" s="22" t="n"/>
      <c r="H36" s="3" t="n"/>
      <c r="I36" s="7">
        <f>IF(AND(A36&lt;&gt;"",C36&lt;&gt;"",F36="Accepted",G36&lt;&gt;"",COUNTIF('Open Shifts'!$A$2:$A$101,A36)=1),A36,"")</f>
        <v/>
      </c>
      <c r="J36" s="7">
        <f>IF(A36="","",IF(K36&lt;&gt;"OK","Review input",IF(F36&lt;&gt;"Pending",F36,IF(E36="","Set deadline",IF(Settings!$B$2="","Set review time",IF(E36&lt;=Settings!$B$2,"Follow up","Await response"))))))</f>
        <v/>
      </c>
      <c r="K36" s="7">
        <f>IF(COUNTA(A36:H36)=0,"",IF(AND(ISTEXT(A36),A36&lt;&gt;"",ISNUMBER(B36),ISNUMBER(D36),OR(E36="",ISNUMBER(E36)),OR(G36="",ISNUMBER(G36)),AND(OR(Settings!$B$2="",ISNUMBER(Settings!$B$2)),ISNUMBER(Settings!$B$3),Settings!$B$4&lt;&gt;"",OR(Settings!$B$5="US DST observed",Settings!$B$5="No DST",Settings!$B$5="Manual review"))),IF(AND(COUNTIF('Open Shifts'!$A$2:$A$101,A36)=1,B36&gt;0,B36=INT(B36),COUNTIFS($A$2:$A$101,A36,$B$2:$B$101,B36)=1,COUNTIF(Settings!$D$2:$D$9,C36)=1,COUNTIF(Settings!$F$2:$F$6,F36)=1,OR(F36="Pending",F36="Accepted",F36="Declined",F36="No response",F36="Withdrawn"),D36&gt;=1,OR(E36="",E36&gt;=D36),OR(G36="",G36&gt;=D36),OR(F36="Pending",E36&lt;&gt;""),OR(AND(F36="Pending",G36=""),AND(F36&lt;&gt;"Pending",OR(F36="Withdrawn",G36&lt;&gt;""))),OR(G36="",E36="",G36&lt;=E36),Settings!$B$3&gt;0,NOT(OR(Settings!$B$5="Manual review",AND(Settings!$B$5="US DST observed",OR(AND(D36&lt;(DATE(YEAR(D36),3,8)+MOD(1-WEEKDAY(DATE(YEAR(D36),3,8)),7))+1,MAX(D36:E36,G36)&gt;=(DATE(YEAR(D36),3,8)+MOD(1-WEEKDAY(DATE(YEAR(D36),3,8)),7))),AND(D36&lt;(DATE(YEAR(D36),11,1)+MOD(1-WEEKDAY(DATE(YEAR(D36),11,1)),7))+1,MAX(D36:E36,G36)&gt;=(DATE(YEAR(D36),11,1)+MOD(1-WEEKDAY(DATE(YEAR(D36),11,1)),7))),AND(D36&lt;(DATE(YEAR(MAX(D36:E36,G36)),3,8)+MOD(1-WEEKDAY(DATE(YEAR(MAX(D36:E36,G36)),3,8)),7))+1,MAX(D36:E36,G36)&gt;=(DATE(YEAR(MAX(D36:E36,G36)),3,8)+MOD(1-WEEKDAY(DATE(YEAR(MAX(D36:E36,G36)),3,8)),7))),AND(D36&lt;(DATE(YEAR(MAX(D36:E36,G36)),11,1)+MOD(1-WEEKDAY(DATE(YEAR(MAX(D36:E36,G36)),11,1)),7))+1,MAX(D36:E36,G36)&gt;=(DATE(YEAR(MAX(D36:E36,G36)),11,1)+MOD(1-WEEKDAY(DATE(YEAR(MAX(D36:E36,G36)),11,1)),7)))))))),"OK","Review input"),"Review input"))</f>
        <v/>
      </c>
      <c r="L36" s="24">
        <f>IF(D36="","",IF(AND(ISNUMBER(D36),ISNUMBER(Settings!$B$3)),IF(Settings!$B$3&gt;0,D36+Settings!$B$3/1440,""),""))</f>
        <v/>
      </c>
      <c r="N36">
        <f>IF('Open Shifts'!A36="","",'Open Shifts'!A36)</f>
        <v/>
      </c>
      <c r="O36">
        <f>""</f>
        <v/>
      </c>
      <c r="P36">
        <f>""</f>
        <v/>
      </c>
    </row>
    <row r="37" ht="34" customHeight="1">
      <c r="A37" s="3" t="n"/>
      <c r="B37" s="14" t="n"/>
      <c r="C37" s="3" t="n"/>
      <c r="D37" s="22" t="n"/>
      <c r="E37" s="22" t="n"/>
      <c r="F37" s="3" t="n"/>
      <c r="G37" s="22" t="n"/>
      <c r="H37" s="3" t="n"/>
      <c r="I37" s="12">
        <f>IF(AND(A37&lt;&gt;"",C37&lt;&gt;"",F37="Accepted",G37&lt;&gt;"",COUNTIF('Open Shifts'!$A$2:$A$101,A37)=1),A37,"")</f>
        <v/>
      </c>
      <c r="J37" s="12">
        <f>IF(A37="","",IF(K37&lt;&gt;"OK","Review input",IF(F37&lt;&gt;"Pending",F37,IF(E37="","Set deadline",IF(Settings!$B$2="","Set review time",IF(E37&lt;=Settings!$B$2,"Follow up","Await response"))))))</f>
        <v/>
      </c>
      <c r="K37" s="12">
        <f>IF(COUNTA(A37:H37)=0,"",IF(AND(ISTEXT(A37),A37&lt;&gt;"",ISNUMBER(B37),ISNUMBER(D37),OR(E37="",ISNUMBER(E37)),OR(G37="",ISNUMBER(G37)),AND(OR(Settings!$B$2="",ISNUMBER(Settings!$B$2)),ISNUMBER(Settings!$B$3),Settings!$B$4&lt;&gt;"",OR(Settings!$B$5="US DST observed",Settings!$B$5="No DST",Settings!$B$5="Manual review"))),IF(AND(COUNTIF('Open Shifts'!$A$2:$A$101,A37)=1,B37&gt;0,B37=INT(B37),COUNTIFS($A$2:$A$101,A37,$B$2:$B$101,B37)=1,COUNTIF(Settings!$D$2:$D$9,C37)=1,COUNTIF(Settings!$F$2:$F$6,F37)=1,OR(F37="Pending",F37="Accepted",F37="Declined",F37="No response",F37="Withdrawn"),D37&gt;=1,OR(E37="",E37&gt;=D37),OR(G37="",G37&gt;=D37),OR(F37="Pending",E37&lt;&gt;""),OR(AND(F37="Pending",G37=""),AND(F37&lt;&gt;"Pending",OR(F37="Withdrawn",G37&lt;&gt;""))),OR(G37="",E37="",G37&lt;=E37),Settings!$B$3&gt;0,NOT(OR(Settings!$B$5="Manual review",AND(Settings!$B$5="US DST observed",OR(AND(D37&lt;(DATE(YEAR(D37),3,8)+MOD(1-WEEKDAY(DATE(YEAR(D37),3,8)),7))+1,MAX(D37:E37,G37)&gt;=(DATE(YEAR(D37),3,8)+MOD(1-WEEKDAY(DATE(YEAR(D37),3,8)),7))),AND(D37&lt;(DATE(YEAR(D37),11,1)+MOD(1-WEEKDAY(DATE(YEAR(D37),11,1)),7))+1,MAX(D37:E37,G37)&gt;=(DATE(YEAR(D37),11,1)+MOD(1-WEEKDAY(DATE(YEAR(D37),11,1)),7))),AND(D37&lt;(DATE(YEAR(MAX(D37:E37,G37)),3,8)+MOD(1-WEEKDAY(DATE(YEAR(MAX(D37:E37,G37)),3,8)),7))+1,MAX(D37:E37,G37)&gt;=(DATE(YEAR(MAX(D37:E37,G37)),3,8)+MOD(1-WEEKDAY(DATE(YEAR(MAX(D37:E37,G37)),3,8)),7))),AND(D37&lt;(DATE(YEAR(MAX(D37:E37,G37)),11,1)+MOD(1-WEEKDAY(DATE(YEAR(MAX(D37:E37,G37)),11,1)),7))+1,MAX(D37:E37,G37)&gt;=(DATE(YEAR(MAX(D37:E37,G37)),11,1)+MOD(1-WEEKDAY(DATE(YEAR(MAX(D37:E37,G37)),11,1)),7)))))))),"OK","Review input"),"Review input"))</f>
        <v/>
      </c>
      <c r="L37" s="25">
        <f>IF(D37="","",IF(AND(ISNUMBER(D37),ISNUMBER(Settings!$B$3)),IF(Settings!$B$3&gt;0,D37+Settings!$B$3/1440,""),""))</f>
        <v/>
      </c>
      <c r="N37">
        <f>IF('Open Shifts'!A37="","",'Open Shifts'!A37)</f>
        <v/>
      </c>
      <c r="O37">
        <f>""</f>
        <v/>
      </c>
      <c r="P37">
        <f>""</f>
        <v/>
      </c>
    </row>
    <row r="38" ht="34" customHeight="1">
      <c r="A38" s="3" t="n"/>
      <c r="B38" s="14" t="n"/>
      <c r="C38" s="3" t="n"/>
      <c r="D38" s="22" t="n"/>
      <c r="E38" s="22" t="n"/>
      <c r="F38" s="3" t="n"/>
      <c r="G38" s="22" t="n"/>
      <c r="H38" s="3" t="n"/>
      <c r="I38" s="7">
        <f>IF(AND(A38&lt;&gt;"",C38&lt;&gt;"",F38="Accepted",G38&lt;&gt;"",COUNTIF('Open Shifts'!$A$2:$A$101,A38)=1),A38,"")</f>
        <v/>
      </c>
      <c r="J38" s="7">
        <f>IF(A38="","",IF(K38&lt;&gt;"OK","Review input",IF(F38&lt;&gt;"Pending",F38,IF(E38="","Set deadline",IF(Settings!$B$2="","Set review time",IF(E38&lt;=Settings!$B$2,"Follow up","Await response"))))))</f>
        <v/>
      </c>
      <c r="K38" s="7">
        <f>IF(COUNTA(A38:H38)=0,"",IF(AND(ISTEXT(A38),A38&lt;&gt;"",ISNUMBER(B38),ISNUMBER(D38),OR(E38="",ISNUMBER(E38)),OR(G38="",ISNUMBER(G38)),AND(OR(Settings!$B$2="",ISNUMBER(Settings!$B$2)),ISNUMBER(Settings!$B$3),Settings!$B$4&lt;&gt;"",OR(Settings!$B$5="US DST observed",Settings!$B$5="No DST",Settings!$B$5="Manual review"))),IF(AND(COUNTIF('Open Shifts'!$A$2:$A$101,A38)=1,B38&gt;0,B38=INT(B38),COUNTIFS($A$2:$A$101,A38,$B$2:$B$101,B38)=1,COUNTIF(Settings!$D$2:$D$9,C38)=1,COUNTIF(Settings!$F$2:$F$6,F38)=1,OR(F38="Pending",F38="Accepted",F38="Declined",F38="No response",F38="Withdrawn"),D38&gt;=1,OR(E38="",E38&gt;=D38),OR(G38="",G38&gt;=D38),OR(F38="Pending",E38&lt;&gt;""),OR(AND(F38="Pending",G38=""),AND(F38&lt;&gt;"Pending",OR(F38="Withdrawn",G38&lt;&gt;""))),OR(G38="",E38="",G38&lt;=E38),Settings!$B$3&gt;0,NOT(OR(Settings!$B$5="Manual review",AND(Settings!$B$5="US DST observed",OR(AND(D38&lt;(DATE(YEAR(D38),3,8)+MOD(1-WEEKDAY(DATE(YEAR(D38),3,8)),7))+1,MAX(D38:E38,G38)&gt;=(DATE(YEAR(D38),3,8)+MOD(1-WEEKDAY(DATE(YEAR(D38),3,8)),7))),AND(D38&lt;(DATE(YEAR(D38),11,1)+MOD(1-WEEKDAY(DATE(YEAR(D38),11,1)),7))+1,MAX(D38:E38,G38)&gt;=(DATE(YEAR(D38),11,1)+MOD(1-WEEKDAY(DATE(YEAR(D38),11,1)),7))),AND(D38&lt;(DATE(YEAR(MAX(D38:E38,G38)),3,8)+MOD(1-WEEKDAY(DATE(YEAR(MAX(D38:E38,G38)),3,8)),7))+1,MAX(D38:E38,G38)&gt;=(DATE(YEAR(MAX(D38:E38,G38)),3,8)+MOD(1-WEEKDAY(DATE(YEAR(MAX(D38:E38,G38)),3,8)),7))),AND(D38&lt;(DATE(YEAR(MAX(D38:E38,G38)),11,1)+MOD(1-WEEKDAY(DATE(YEAR(MAX(D38:E38,G38)),11,1)),7))+1,MAX(D38:E38,G38)&gt;=(DATE(YEAR(MAX(D38:E38,G38)),11,1)+MOD(1-WEEKDAY(DATE(YEAR(MAX(D38:E38,G38)),11,1)),7)))))))),"OK","Review input"),"Review input"))</f>
        <v/>
      </c>
      <c r="L38" s="24">
        <f>IF(D38="","",IF(AND(ISNUMBER(D38),ISNUMBER(Settings!$B$3)),IF(Settings!$B$3&gt;0,D38+Settings!$B$3/1440,""),""))</f>
        <v/>
      </c>
      <c r="N38">
        <f>IF('Open Shifts'!A38="","",'Open Shifts'!A38)</f>
        <v/>
      </c>
      <c r="O38">
        <f>""</f>
        <v/>
      </c>
      <c r="P38">
        <f>""</f>
        <v/>
      </c>
    </row>
    <row r="39" ht="34" customHeight="1">
      <c r="A39" s="3" t="n"/>
      <c r="B39" s="14" t="n"/>
      <c r="C39" s="3" t="n"/>
      <c r="D39" s="22" t="n"/>
      <c r="E39" s="22" t="n"/>
      <c r="F39" s="3" t="n"/>
      <c r="G39" s="22" t="n"/>
      <c r="H39" s="3" t="n"/>
      <c r="I39" s="12">
        <f>IF(AND(A39&lt;&gt;"",C39&lt;&gt;"",F39="Accepted",G39&lt;&gt;"",COUNTIF('Open Shifts'!$A$2:$A$101,A39)=1),A39,"")</f>
        <v/>
      </c>
      <c r="J39" s="12">
        <f>IF(A39="","",IF(K39&lt;&gt;"OK","Review input",IF(F39&lt;&gt;"Pending",F39,IF(E39="","Set deadline",IF(Settings!$B$2="","Set review time",IF(E39&lt;=Settings!$B$2,"Follow up","Await response"))))))</f>
        <v/>
      </c>
      <c r="K39" s="12">
        <f>IF(COUNTA(A39:H39)=0,"",IF(AND(ISTEXT(A39),A39&lt;&gt;"",ISNUMBER(B39),ISNUMBER(D39),OR(E39="",ISNUMBER(E39)),OR(G39="",ISNUMBER(G39)),AND(OR(Settings!$B$2="",ISNUMBER(Settings!$B$2)),ISNUMBER(Settings!$B$3),Settings!$B$4&lt;&gt;"",OR(Settings!$B$5="US DST observed",Settings!$B$5="No DST",Settings!$B$5="Manual review"))),IF(AND(COUNTIF('Open Shifts'!$A$2:$A$101,A39)=1,B39&gt;0,B39=INT(B39),COUNTIFS($A$2:$A$101,A39,$B$2:$B$101,B39)=1,COUNTIF(Settings!$D$2:$D$9,C39)=1,COUNTIF(Settings!$F$2:$F$6,F39)=1,OR(F39="Pending",F39="Accepted",F39="Declined",F39="No response",F39="Withdrawn"),D39&gt;=1,OR(E39="",E39&gt;=D39),OR(G39="",G39&gt;=D39),OR(F39="Pending",E39&lt;&gt;""),OR(AND(F39="Pending",G39=""),AND(F39&lt;&gt;"Pending",OR(F39="Withdrawn",G39&lt;&gt;""))),OR(G39="",E39="",G39&lt;=E39),Settings!$B$3&gt;0,NOT(OR(Settings!$B$5="Manual review",AND(Settings!$B$5="US DST observed",OR(AND(D39&lt;(DATE(YEAR(D39),3,8)+MOD(1-WEEKDAY(DATE(YEAR(D39),3,8)),7))+1,MAX(D39:E39,G39)&gt;=(DATE(YEAR(D39),3,8)+MOD(1-WEEKDAY(DATE(YEAR(D39),3,8)),7))),AND(D39&lt;(DATE(YEAR(D39),11,1)+MOD(1-WEEKDAY(DATE(YEAR(D39),11,1)),7))+1,MAX(D39:E39,G39)&gt;=(DATE(YEAR(D39),11,1)+MOD(1-WEEKDAY(DATE(YEAR(D39),11,1)),7))),AND(D39&lt;(DATE(YEAR(MAX(D39:E39,G39)),3,8)+MOD(1-WEEKDAY(DATE(YEAR(MAX(D39:E39,G39)),3,8)),7))+1,MAX(D39:E39,G39)&gt;=(DATE(YEAR(MAX(D39:E39,G39)),3,8)+MOD(1-WEEKDAY(DATE(YEAR(MAX(D39:E39,G39)),3,8)),7))),AND(D39&lt;(DATE(YEAR(MAX(D39:E39,G39)),11,1)+MOD(1-WEEKDAY(DATE(YEAR(MAX(D39:E39,G39)),11,1)),7))+1,MAX(D39:E39,G39)&gt;=(DATE(YEAR(MAX(D39:E39,G39)),11,1)+MOD(1-WEEKDAY(DATE(YEAR(MAX(D39:E39,G39)),11,1)),7)))))))),"OK","Review input"),"Review input"))</f>
        <v/>
      </c>
      <c r="L39" s="25">
        <f>IF(D39="","",IF(AND(ISNUMBER(D39),ISNUMBER(Settings!$B$3)),IF(Settings!$B$3&gt;0,D39+Settings!$B$3/1440,""),""))</f>
        <v/>
      </c>
      <c r="N39">
        <f>IF('Open Shifts'!A39="","",'Open Shifts'!A39)</f>
        <v/>
      </c>
      <c r="O39">
        <f>""</f>
        <v/>
      </c>
      <c r="P39">
        <f>""</f>
        <v/>
      </c>
    </row>
    <row r="40" ht="34" customHeight="1">
      <c r="A40" s="3" t="n"/>
      <c r="B40" s="14" t="n"/>
      <c r="C40" s="3" t="n"/>
      <c r="D40" s="22" t="n"/>
      <c r="E40" s="22" t="n"/>
      <c r="F40" s="3" t="n"/>
      <c r="G40" s="22" t="n"/>
      <c r="H40" s="3" t="n"/>
      <c r="I40" s="7">
        <f>IF(AND(A40&lt;&gt;"",C40&lt;&gt;"",F40="Accepted",G40&lt;&gt;"",COUNTIF('Open Shifts'!$A$2:$A$101,A40)=1),A40,"")</f>
        <v/>
      </c>
      <c r="J40" s="7">
        <f>IF(A40="","",IF(K40&lt;&gt;"OK","Review input",IF(F40&lt;&gt;"Pending",F40,IF(E40="","Set deadline",IF(Settings!$B$2="","Set review time",IF(E40&lt;=Settings!$B$2,"Follow up","Await response"))))))</f>
        <v/>
      </c>
      <c r="K40" s="7">
        <f>IF(COUNTA(A40:H40)=0,"",IF(AND(ISTEXT(A40),A40&lt;&gt;"",ISNUMBER(B40),ISNUMBER(D40),OR(E40="",ISNUMBER(E40)),OR(G40="",ISNUMBER(G40)),AND(OR(Settings!$B$2="",ISNUMBER(Settings!$B$2)),ISNUMBER(Settings!$B$3),Settings!$B$4&lt;&gt;"",OR(Settings!$B$5="US DST observed",Settings!$B$5="No DST",Settings!$B$5="Manual review"))),IF(AND(COUNTIF('Open Shifts'!$A$2:$A$101,A40)=1,B40&gt;0,B40=INT(B40),COUNTIFS($A$2:$A$101,A40,$B$2:$B$101,B40)=1,COUNTIF(Settings!$D$2:$D$9,C40)=1,COUNTIF(Settings!$F$2:$F$6,F40)=1,OR(F40="Pending",F40="Accepted",F40="Declined",F40="No response",F40="Withdrawn"),D40&gt;=1,OR(E40="",E40&gt;=D40),OR(G40="",G40&gt;=D40),OR(F40="Pending",E40&lt;&gt;""),OR(AND(F40="Pending",G40=""),AND(F40&lt;&gt;"Pending",OR(F40="Withdrawn",G40&lt;&gt;""))),OR(G40="",E40="",G40&lt;=E40),Settings!$B$3&gt;0,NOT(OR(Settings!$B$5="Manual review",AND(Settings!$B$5="US DST observed",OR(AND(D40&lt;(DATE(YEAR(D40),3,8)+MOD(1-WEEKDAY(DATE(YEAR(D40),3,8)),7))+1,MAX(D40:E40,G40)&gt;=(DATE(YEAR(D40),3,8)+MOD(1-WEEKDAY(DATE(YEAR(D40),3,8)),7))),AND(D40&lt;(DATE(YEAR(D40),11,1)+MOD(1-WEEKDAY(DATE(YEAR(D40),11,1)),7))+1,MAX(D40:E40,G40)&gt;=(DATE(YEAR(D40),11,1)+MOD(1-WEEKDAY(DATE(YEAR(D40),11,1)),7))),AND(D40&lt;(DATE(YEAR(MAX(D40:E40,G40)),3,8)+MOD(1-WEEKDAY(DATE(YEAR(MAX(D40:E40,G40)),3,8)),7))+1,MAX(D40:E40,G40)&gt;=(DATE(YEAR(MAX(D40:E40,G40)),3,8)+MOD(1-WEEKDAY(DATE(YEAR(MAX(D40:E40,G40)),3,8)),7))),AND(D40&lt;(DATE(YEAR(MAX(D40:E40,G40)),11,1)+MOD(1-WEEKDAY(DATE(YEAR(MAX(D40:E40,G40)),11,1)),7))+1,MAX(D40:E40,G40)&gt;=(DATE(YEAR(MAX(D40:E40,G40)),11,1)+MOD(1-WEEKDAY(DATE(YEAR(MAX(D40:E40,G40)),11,1)),7)))))))),"OK","Review input"),"Review input"))</f>
        <v/>
      </c>
      <c r="L40" s="24">
        <f>IF(D40="","",IF(AND(ISNUMBER(D40),ISNUMBER(Settings!$B$3)),IF(Settings!$B$3&gt;0,D40+Settings!$B$3/1440,""),""))</f>
        <v/>
      </c>
      <c r="N40">
        <f>IF('Open Shifts'!A40="","",'Open Shifts'!A40)</f>
        <v/>
      </c>
      <c r="O40">
        <f>""</f>
        <v/>
      </c>
      <c r="P40">
        <f>""</f>
        <v/>
      </c>
    </row>
    <row r="41" ht="34" customHeight="1">
      <c r="A41" s="3" t="n"/>
      <c r="B41" s="14" t="n"/>
      <c r="C41" s="3" t="n"/>
      <c r="D41" s="22" t="n"/>
      <c r="E41" s="22" t="n"/>
      <c r="F41" s="3" t="n"/>
      <c r="G41" s="22" t="n"/>
      <c r="H41" s="3" t="n"/>
      <c r="I41" s="12">
        <f>IF(AND(A41&lt;&gt;"",C41&lt;&gt;"",F41="Accepted",G41&lt;&gt;"",COUNTIF('Open Shifts'!$A$2:$A$101,A41)=1),A41,"")</f>
        <v/>
      </c>
      <c r="J41" s="12">
        <f>IF(A41="","",IF(K41&lt;&gt;"OK","Review input",IF(F41&lt;&gt;"Pending",F41,IF(E41="","Set deadline",IF(Settings!$B$2="","Set review time",IF(E41&lt;=Settings!$B$2,"Follow up","Await response"))))))</f>
        <v/>
      </c>
      <c r="K41" s="12">
        <f>IF(COUNTA(A41:H41)=0,"",IF(AND(ISTEXT(A41),A41&lt;&gt;"",ISNUMBER(B41),ISNUMBER(D41),OR(E41="",ISNUMBER(E41)),OR(G41="",ISNUMBER(G41)),AND(OR(Settings!$B$2="",ISNUMBER(Settings!$B$2)),ISNUMBER(Settings!$B$3),Settings!$B$4&lt;&gt;"",OR(Settings!$B$5="US DST observed",Settings!$B$5="No DST",Settings!$B$5="Manual review"))),IF(AND(COUNTIF('Open Shifts'!$A$2:$A$101,A41)=1,B41&gt;0,B41=INT(B41),COUNTIFS($A$2:$A$101,A41,$B$2:$B$101,B41)=1,COUNTIF(Settings!$D$2:$D$9,C41)=1,COUNTIF(Settings!$F$2:$F$6,F41)=1,OR(F41="Pending",F41="Accepted",F41="Declined",F41="No response",F41="Withdrawn"),D41&gt;=1,OR(E41="",E41&gt;=D41),OR(G41="",G41&gt;=D41),OR(F41="Pending",E41&lt;&gt;""),OR(AND(F41="Pending",G41=""),AND(F41&lt;&gt;"Pending",OR(F41="Withdrawn",G41&lt;&gt;""))),OR(G41="",E41="",G41&lt;=E41),Settings!$B$3&gt;0,NOT(OR(Settings!$B$5="Manual review",AND(Settings!$B$5="US DST observed",OR(AND(D41&lt;(DATE(YEAR(D41),3,8)+MOD(1-WEEKDAY(DATE(YEAR(D41),3,8)),7))+1,MAX(D41:E41,G41)&gt;=(DATE(YEAR(D41),3,8)+MOD(1-WEEKDAY(DATE(YEAR(D41),3,8)),7))),AND(D41&lt;(DATE(YEAR(D41),11,1)+MOD(1-WEEKDAY(DATE(YEAR(D41),11,1)),7))+1,MAX(D41:E41,G41)&gt;=(DATE(YEAR(D41),11,1)+MOD(1-WEEKDAY(DATE(YEAR(D41),11,1)),7))),AND(D41&lt;(DATE(YEAR(MAX(D41:E41,G41)),3,8)+MOD(1-WEEKDAY(DATE(YEAR(MAX(D41:E41,G41)),3,8)),7))+1,MAX(D41:E41,G41)&gt;=(DATE(YEAR(MAX(D41:E41,G41)),3,8)+MOD(1-WEEKDAY(DATE(YEAR(MAX(D41:E41,G41)),3,8)),7))),AND(D41&lt;(DATE(YEAR(MAX(D41:E41,G41)),11,1)+MOD(1-WEEKDAY(DATE(YEAR(MAX(D41:E41,G41)),11,1)),7))+1,MAX(D41:E41,G41)&gt;=(DATE(YEAR(MAX(D41:E41,G41)),11,1)+MOD(1-WEEKDAY(DATE(YEAR(MAX(D41:E41,G41)),11,1)),7)))))))),"OK","Review input"),"Review input"))</f>
        <v/>
      </c>
      <c r="L41" s="25">
        <f>IF(D41="","",IF(AND(ISNUMBER(D41),ISNUMBER(Settings!$B$3)),IF(Settings!$B$3&gt;0,D41+Settings!$B$3/1440,""),""))</f>
        <v/>
      </c>
      <c r="N41">
        <f>IF('Open Shifts'!A41="","",'Open Shifts'!A41)</f>
        <v/>
      </c>
      <c r="O41">
        <f>""</f>
        <v/>
      </c>
      <c r="P41">
        <f>""</f>
        <v/>
      </c>
    </row>
    <row r="42" ht="34" customHeight="1">
      <c r="A42" s="3" t="n"/>
      <c r="B42" s="14" t="n"/>
      <c r="C42" s="3" t="n"/>
      <c r="D42" s="22" t="n"/>
      <c r="E42" s="22" t="n"/>
      <c r="F42" s="3" t="n"/>
      <c r="G42" s="22" t="n"/>
      <c r="H42" s="3" t="n"/>
      <c r="I42" s="7">
        <f>IF(AND(A42&lt;&gt;"",C42&lt;&gt;"",F42="Accepted",G42&lt;&gt;"",COUNTIF('Open Shifts'!$A$2:$A$101,A42)=1),A42,"")</f>
        <v/>
      </c>
      <c r="J42" s="7">
        <f>IF(A42="","",IF(K42&lt;&gt;"OK","Review input",IF(F42&lt;&gt;"Pending",F42,IF(E42="","Set deadline",IF(Settings!$B$2="","Set review time",IF(E42&lt;=Settings!$B$2,"Follow up","Await response"))))))</f>
        <v/>
      </c>
      <c r="K42" s="7">
        <f>IF(COUNTA(A42:H42)=0,"",IF(AND(ISTEXT(A42),A42&lt;&gt;"",ISNUMBER(B42),ISNUMBER(D42),OR(E42="",ISNUMBER(E42)),OR(G42="",ISNUMBER(G42)),AND(OR(Settings!$B$2="",ISNUMBER(Settings!$B$2)),ISNUMBER(Settings!$B$3),Settings!$B$4&lt;&gt;"",OR(Settings!$B$5="US DST observed",Settings!$B$5="No DST",Settings!$B$5="Manual review"))),IF(AND(COUNTIF('Open Shifts'!$A$2:$A$101,A42)=1,B42&gt;0,B42=INT(B42),COUNTIFS($A$2:$A$101,A42,$B$2:$B$101,B42)=1,COUNTIF(Settings!$D$2:$D$9,C42)=1,COUNTIF(Settings!$F$2:$F$6,F42)=1,OR(F42="Pending",F42="Accepted",F42="Declined",F42="No response",F42="Withdrawn"),D42&gt;=1,OR(E42="",E42&gt;=D42),OR(G42="",G42&gt;=D42),OR(F42="Pending",E42&lt;&gt;""),OR(AND(F42="Pending",G42=""),AND(F42&lt;&gt;"Pending",OR(F42="Withdrawn",G42&lt;&gt;""))),OR(G42="",E42="",G42&lt;=E42),Settings!$B$3&gt;0,NOT(OR(Settings!$B$5="Manual review",AND(Settings!$B$5="US DST observed",OR(AND(D42&lt;(DATE(YEAR(D42),3,8)+MOD(1-WEEKDAY(DATE(YEAR(D42),3,8)),7))+1,MAX(D42:E42,G42)&gt;=(DATE(YEAR(D42),3,8)+MOD(1-WEEKDAY(DATE(YEAR(D42),3,8)),7))),AND(D42&lt;(DATE(YEAR(D42),11,1)+MOD(1-WEEKDAY(DATE(YEAR(D42),11,1)),7))+1,MAX(D42:E42,G42)&gt;=(DATE(YEAR(D42),11,1)+MOD(1-WEEKDAY(DATE(YEAR(D42),11,1)),7))),AND(D42&lt;(DATE(YEAR(MAX(D42:E42,G42)),3,8)+MOD(1-WEEKDAY(DATE(YEAR(MAX(D42:E42,G42)),3,8)),7))+1,MAX(D42:E42,G42)&gt;=(DATE(YEAR(MAX(D42:E42,G42)),3,8)+MOD(1-WEEKDAY(DATE(YEAR(MAX(D42:E42,G42)),3,8)),7))),AND(D42&lt;(DATE(YEAR(MAX(D42:E42,G42)),11,1)+MOD(1-WEEKDAY(DATE(YEAR(MAX(D42:E42,G42)),11,1)),7))+1,MAX(D42:E42,G42)&gt;=(DATE(YEAR(MAX(D42:E42,G42)),11,1)+MOD(1-WEEKDAY(DATE(YEAR(MAX(D42:E42,G42)),11,1)),7)))))))),"OK","Review input"),"Review input"))</f>
        <v/>
      </c>
      <c r="L42" s="24">
        <f>IF(D42="","",IF(AND(ISNUMBER(D42),ISNUMBER(Settings!$B$3)),IF(Settings!$B$3&gt;0,D42+Settings!$B$3/1440,""),""))</f>
        <v/>
      </c>
      <c r="N42">
        <f>IF('Open Shifts'!A42="","",'Open Shifts'!A42)</f>
        <v/>
      </c>
      <c r="O42">
        <f>""</f>
        <v/>
      </c>
      <c r="P42">
        <f>""</f>
        <v/>
      </c>
    </row>
    <row r="43" ht="34" customHeight="1">
      <c r="A43" s="3" t="n"/>
      <c r="B43" s="14" t="n"/>
      <c r="C43" s="3" t="n"/>
      <c r="D43" s="22" t="n"/>
      <c r="E43" s="22" t="n"/>
      <c r="F43" s="3" t="n"/>
      <c r="G43" s="22" t="n"/>
      <c r="H43" s="3" t="n"/>
      <c r="I43" s="12">
        <f>IF(AND(A43&lt;&gt;"",C43&lt;&gt;"",F43="Accepted",G43&lt;&gt;"",COUNTIF('Open Shifts'!$A$2:$A$101,A43)=1),A43,"")</f>
        <v/>
      </c>
      <c r="J43" s="12">
        <f>IF(A43="","",IF(K43&lt;&gt;"OK","Review input",IF(F43&lt;&gt;"Pending",F43,IF(E43="","Set deadline",IF(Settings!$B$2="","Set review time",IF(E43&lt;=Settings!$B$2,"Follow up","Await response"))))))</f>
        <v/>
      </c>
      <c r="K43" s="12">
        <f>IF(COUNTA(A43:H43)=0,"",IF(AND(ISTEXT(A43),A43&lt;&gt;"",ISNUMBER(B43),ISNUMBER(D43),OR(E43="",ISNUMBER(E43)),OR(G43="",ISNUMBER(G43)),AND(OR(Settings!$B$2="",ISNUMBER(Settings!$B$2)),ISNUMBER(Settings!$B$3),Settings!$B$4&lt;&gt;"",OR(Settings!$B$5="US DST observed",Settings!$B$5="No DST",Settings!$B$5="Manual review"))),IF(AND(COUNTIF('Open Shifts'!$A$2:$A$101,A43)=1,B43&gt;0,B43=INT(B43),COUNTIFS($A$2:$A$101,A43,$B$2:$B$101,B43)=1,COUNTIF(Settings!$D$2:$D$9,C43)=1,COUNTIF(Settings!$F$2:$F$6,F43)=1,OR(F43="Pending",F43="Accepted",F43="Declined",F43="No response",F43="Withdrawn"),D43&gt;=1,OR(E43="",E43&gt;=D43),OR(G43="",G43&gt;=D43),OR(F43="Pending",E43&lt;&gt;""),OR(AND(F43="Pending",G43=""),AND(F43&lt;&gt;"Pending",OR(F43="Withdrawn",G43&lt;&gt;""))),OR(G43="",E43="",G43&lt;=E43),Settings!$B$3&gt;0,NOT(OR(Settings!$B$5="Manual review",AND(Settings!$B$5="US DST observed",OR(AND(D43&lt;(DATE(YEAR(D43),3,8)+MOD(1-WEEKDAY(DATE(YEAR(D43),3,8)),7))+1,MAX(D43:E43,G43)&gt;=(DATE(YEAR(D43),3,8)+MOD(1-WEEKDAY(DATE(YEAR(D43),3,8)),7))),AND(D43&lt;(DATE(YEAR(D43),11,1)+MOD(1-WEEKDAY(DATE(YEAR(D43),11,1)),7))+1,MAX(D43:E43,G43)&gt;=(DATE(YEAR(D43),11,1)+MOD(1-WEEKDAY(DATE(YEAR(D43),11,1)),7))),AND(D43&lt;(DATE(YEAR(MAX(D43:E43,G43)),3,8)+MOD(1-WEEKDAY(DATE(YEAR(MAX(D43:E43,G43)),3,8)),7))+1,MAX(D43:E43,G43)&gt;=(DATE(YEAR(MAX(D43:E43,G43)),3,8)+MOD(1-WEEKDAY(DATE(YEAR(MAX(D43:E43,G43)),3,8)),7))),AND(D43&lt;(DATE(YEAR(MAX(D43:E43,G43)),11,1)+MOD(1-WEEKDAY(DATE(YEAR(MAX(D43:E43,G43)),11,1)),7))+1,MAX(D43:E43,G43)&gt;=(DATE(YEAR(MAX(D43:E43,G43)),11,1)+MOD(1-WEEKDAY(DATE(YEAR(MAX(D43:E43,G43)),11,1)),7)))))))),"OK","Review input"),"Review input"))</f>
        <v/>
      </c>
      <c r="L43" s="25">
        <f>IF(D43="","",IF(AND(ISNUMBER(D43),ISNUMBER(Settings!$B$3)),IF(Settings!$B$3&gt;0,D43+Settings!$B$3/1440,""),""))</f>
        <v/>
      </c>
      <c r="N43">
        <f>IF('Open Shifts'!A43="","",'Open Shifts'!A43)</f>
        <v/>
      </c>
      <c r="O43">
        <f>""</f>
        <v/>
      </c>
      <c r="P43">
        <f>""</f>
        <v/>
      </c>
    </row>
    <row r="44" ht="34" customHeight="1">
      <c r="A44" s="3" t="n"/>
      <c r="B44" s="14" t="n"/>
      <c r="C44" s="3" t="n"/>
      <c r="D44" s="22" t="n"/>
      <c r="E44" s="22" t="n"/>
      <c r="F44" s="3" t="n"/>
      <c r="G44" s="22" t="n"/>
      <c r="H44" s="3" t="n"/>
      <c r="I44" s="7">
        <f>IF(AND(A44&lt;&gt;"",C44&lt;&gt;"",F44="Accepted",G44&lt;&gt;"",COUNTIF('Open Shifts'!$A$2:$A$101,A44)=1),A44,"")</f>
        <v/>
      </c>
      <c r="J44" s="7">
        <f>IF(A44="","",IF(K44&lt;&gt;"OK","Review input",IF(F44&lt;&gt;"Pending",F44,IF(E44="","Set deadline",IF(Settings!$B$2="","Set review time",IF(E44&lt;=Settings!$B$2,"Follow up","Await response"))))))</f>
        <v/>
      </c>
      <c r="K44" s="7">
        <f>IF(COUNTA(A44:H44)=0,"",IF(AND(ISTEXT(A44),A44&lt;&gt;"",ISNUMBER(B44),ISNUMBER(D44),OR(E44="",ISNUMBER(E44)),OR(G44="",ISNUMBER(G44)),AND(OR(Settings!$B$2="",ISNUMBER(Settings!$B$2)),ISNUMBER(Settings!$B$3),Settings!$B$4&lt;&gt;"",OR(Settings!$B$5="US DST observed",Settings!$B$5="No DST",Settings!$B$5="Manual review"))),IF(AND(COUNTIF('Open Shifts'!$A$2:$A$101,A44)=1,B44&gt;0,B44=INT(B44),COUNTIFS($A$2:$A$101,A44,$B$2:$B$101,B44)=1,COUNTIF(Settings!$D$2:$D$9,C44)=1,COUNTIF(Settings!$F$2:$F$6,F44)=1,OR(F44="Pending",F44="Accepted",F44="Declined",F44="No response",F44="Withdrawn"),D44&gt;=1,OR(E44="",E44&gt;=D44),OR(G44="",G44&gt;=D44),OR(F44="Pending",E44&lt;&gt;""),OR(AND(F44="Pending",G44=""),AND(F44&lt;&gt;"Pending",OR(F44="Withdrawn",G44&lt;&gt;""))),OR(G44="",E44="",G44&lt;=E44),Settings!$B$3&gt;0,NOT(OR(Settings!$B$5="Manual review",AND(Settings!$B$5="US DST observed",OR(AND(D44&lt;(DATE(YEAR(D44),3,8)+MOD(1-WEEKDAY(DATE(YEAR(D44),3,8)),7))+1,MAX(D44:E44,G44)&gt;=(DATE(YEAR(D44),3,8)+MOD(1-WEEKDAY(DATE(YEAR(D44),3,8)),7))),AND(D44&lt;(DATE(YEAR(D44),11,1)+MOD(1-WEEKDAY(DATE(YEAR(D44),11,1)),7))+1,MAX(D44:E44,G44)&gt;=(DATE(YEAR(D44),11,1)+MOD(1-WEEKDAY(DATE(YEAR(D44),11,1)),7))),AND(D44&lt;(DATE(YEAR(MAX(D44:E44,G44)),3,8)+MOD(1-WEEKDAY(DATE(YEAR(MAX(D44:E44,G44)),3,8)),7))+1,MAX(D44:E44,G44)&gt;=(DATE(YEAR(MAX(D44:E44,G44)),3,8)+MOD(1-WEEKDAY(DATE(YEAR(MAX(D44:E44,G44)),3,8)),7))),AND(D44&lt;(DATE(YEAR(MAX(D44:E44,G44)),11,1)+MOD(1-WEEKDAY(DATE(YEAR(MAX(D44:E44,G44)),11,1)),7))+1,MAX(D44:E44,G44)&gt;=(DATE(YEAR(MAX(D44:E44,G44)),11,1)+MOD(1-WEEKDAY(DATE(YEAR(MAX(D44:E44,G44)),11,1)),7)))))))),"OK","Review input"),"Review input"))</f>
        <v/>
      </c>
      <c r="L44" s="24">
        <f>IF(D44="","",IF(AND(ISNUMBER(D44),ISNUMBER(Settings!$B$3)),IF(Settings!$B$3&gt;0,D44+Settings!$B$3/1440,""),""))</f>
        <v/>
      </c>
      <c r="N44">
        <f>IF('Open Shifts'!A44="","",'Open Shifts'!A44)</f>
        <v/>
      </c>
      <c r="O44">
        <f>""</f>
        <v/>
      </c>
      <c r="P44">
        <f>""</f>
        <v/>
      </c>
    </row>
    <row r="45" ht="34" customHeight="1">
      <c r="A45" s="3" t="n"/>
      <c r="B45" s="14" t="n"/>
      <c r="C45" s="3" t="n"/>
      <c r="D45" s="22" t="n"/>
      <c r="E45" s="22" t="n"/>
      <c r="F45" s="3" t="n"/>
      <c r="G45" s="22" t="n"/>
      <c r="H45" s="3" t="n"/>
      <c r="I45" s="12">
        <f>IF(AND(A45&lt;&gt;"",C45&lt;&gt;"",F45="Accepted",G45&lt;&gt;"",COUNTIF('Open Shifts'!$A$2:$A$101,A45)=1),A45,"")</f>
        <v/>
      </c>
      <c r="J45" s="12">
        <f>IF(A45="","",IF(K45&lt;&gt;"OK","Review input",IF(F45&lt;&gt;"Pending",F45,IF(E45="","Set deadline",IF(Settings!$B$2="","Set review time",IF(E45&lt;=Settings!$B$2,"Follow up","Await response"))))))</f>
        <v/>
      </c>
      <c r="K45" s="12">
        <f>IF(COUNTA(A45:H45)=0,"",IF(AND(ISTEXT(A45),A45&lt;&gt;"",ISNUMBER(B45),ISNUMBER(D45),OR(E45="",ISNUMBER(E45)),OR(G45="",ISNUMBER(G45)),AND(OR(Settings!$B$2="",ISNUMBER(Settings!$B$2)),ISNUMBER(Settings!$B$3),Settings!$B$4&lt;&gt;"",OR(Settings!$B$5="US DST observed",Settings!$B$5="No DST",Settings!$B$5="Manual review"))),IF(AND(COUNTIF('Open Shifts'!$A$2:$A$101,A45)=1,B45&gt;0,B45=INT(B45),COUNTIFS($A$2:$A$101,A45,$B$2:$B$101,B45)=1,COUNTIF(Settings!$D$2:$D$9,C45)=1,COUNTIF(Settings!$F$2:$F$6,F45)=1,OR(F45="Pending",F45="Accepted",F45="Declined",F45="No response",F45="Withdrawn"),D45&gt;=1,OR(E45="",E45&gt;=D45),OR(G45="",G45&gt;=D45),OR(F45="Pending",E45&lt;&gt;""),OR(AND(F45="Pending",G45=""),AND(F45&lt;&gt;"Pending",OR(F45="Withdrawn",G45&lt;&gt;""))),OR(G45="",E45="",G45&lt;=E45),Settings!$B$3&gt;0,NOT(OR(Settings!$B$5="Manual review",AND(Settings!$B$5="US DST observed",OR(AND(D45&lt;(DATE(YEAR(D45),3,8)+MOD(1-WEEKDAY(DATE(YEAR(D45),3,8)),7))+1,MAX(D45:E45,G45)&gt;=(DATE(YEAR(D45),3,8)+MOD(1-WEEKDAY(DATE(YEAR(D45),3,8)),7))),AND(D45&lt;(DATE(YEAR(D45),11,1)+MOD(1-WEEKDAY(DATE(YEAR(D45),11,1)),7))+1,MAX(D45:E45,G45)&gt;=(DATE(YEAR(D45),11,1)+MOD(1-WEEKDAY(DATE(YEAR(D45),11,1)),7))),AND(D45&lt;(DATE(YEAR(MAX(D45:E45,G45)),3,8)+MOD(1-WEEKDAY(DATE(YEAR(MAX(D45:E45,G45)),3,8)),7))+1,MAX(D45:E45,G45)&gt;=(DATE(YEAR(MAX(D45:E45,G45)),3,8)+MOD(1-WEEKDAY(DATE(YEAR(MAX(D45:E45,G45)),3,8)),7))),AND(D45&lt;(DATE(YEAR(MAX(D45:E45,G45)),11,1)+MOD(1-WEEKDAY(DATE(YEAR(MAX(D45:E45,G45)),11,1)),7))+1,MAX(D45:E45,G45)&gt;=(DATE(YEAR(MAX(D45:E45,G45)),11,1)+MOD(1-WEEKDAY(DATE(YEAR(MAX(D45:E45,G45)),11,1)),7)))))))),"OK","Review input"),"Review input"))</f>
        <v/>
      </c>
      <c r="L45" s="25">
        <f>IF(D45="","",IF(AND(ISNUMBER(D45),ISNUMBER(Settings!$B$3)),IF(Settings!$B$3&gt;0,D45+Settings!$B$3/1440,""),""))</f>
        <v/>
      </c>
      <c r="N45">
        <f>IF('Open Shifts'!A45="","",'Open Shifts'!A45)</f>
        <v/>
      </c>
      <c r="O45">
        <f>""</f>
        <v/>
      </c>
      <c r="P45">
        <f>""</f>
        <v/>
      </c>
    </row>
    <row r="46" ht="34" customHeight="1">
      <c r="A46" s="3" t="n"/>
      <c r="B46" s="14" t="n"/>
      <c r="C46" s="3" t="n"/>
      <c r="D46" s="22" t="n"/>
      <c r="E46" s="22" t="n"/>
      <c r="F46" s="3" t="n"/>
      <c r="G46" s="22" t="n"/>
      <c r="H46" s="3" t="n"/>
      <c r="I46" s="7">
        <f>IF(AND(A46&lt;&gt;"",C46&lt;&gt;"",F46="Accepted",G46&lt;&gt;"",COUNTIF('Open Shifts'!$A$2:$A$101,A46)=1),A46,"")</f>
        <v/>
      </c>
      <c r="J46" s="7">
        <f>IF(A46="","",IF(K46&lt;&gt;"OK","Review input",IF(F46&lt;&gt;"Pending",F46,IF(E46="","Set deadline",IF(Settings!$B$2="","Set review time",IF(E46&lt;=Settings!$B$2,"Follow up","Await response"))))))</f>
        <v/>
      </c>
      <c r="K46" s="7">
        <f>IF(COUNTA(A46:H46)=0,"",IF(AND(ISTEXT(A46),A46&lt;&gt;"",ISNUMBER(B46),ISNUMBER(D46),OR(E46="",ISNUMBER(E46)),OR(G46="",ISNUMBER(G46)),AND(OR(Settings!$B$2="",ISNUMBER(Settings!$B$2)),ISNUMBER(Settings!$B$3),Settings!$B$4&lt;&gt;"",OR(Settings!$B$5="US DST observed",Settings!$B$5="No DST",Settings!$B$5="Manual review"))),IF(AND(COUNTIF('Open Shifts'!$A$2:$A$101,A46)=1,B46&gt;0,B46=INT(B46),COUNTIFS($A$2:$A$101,A46,$B$2:$B$101,B46)=1,COUNTIF(Settings!$D$2:$D$9,C46)=1,COUNTIF(Settings!$F$2:$F$6,F46)=1,OR(F46="Pending",F46="Accepted",F46="Declined",F46="No response",F46="Withdrawn"),D46&gt;=1,OR(E46="",E46&gt;=D46),OR(G46="",G46&gt;=D46),OR(F46="Pending",E46&lt;&gt;""),OR(AND(F46="Pending",G46=""),AND(F46&lt;&gt;"Pending",OR(F46="Withdrawn",G46&lt;&gt;""))),OR(G46="",E46="",G46&lt;=E46),Settings!$B$3&gt;0,NOT(OR(Settings!$B$5="Manual review",AND(Settings!$B$5="US DST observed",OR(AND(D46&lt;(DATE(YEAR(D46),3,8)+MOD(1-WEEKDAY(DATE(YEAR(D46),3,8)),7))+1,MAX(D46:E46,G46)&gt;=(DATE(YEAR(D46),3,8)+MOD(1-WEEKDAY(DATE(YEAR(D46),3,8)),7))),AND(D46&lt;(DATE(YEAR(D46),11,1)+MOD(1-WEEKDAY(DATE(YEAR(D46),11,1)),7))+1,MAX(D46:E46,G46)&gt;=(DATE(YEAR(D46),11,1)+MOD(1-WEEKDAY(DATE(YEAR(D46),11,1)),7))),AND(D46&lt;(DATE(YEAR(MAX(D46:E46,G46)),3,8)+MOD(1-WEEKDAY(DATE(YEAR(MAX(D46:E46,G46)),3,8)),7))+1,MAX(D46:E46,G46)&gt;=(DATE(YEAR(MAX(D46:E46,G46)),3,8)+MOD(1-WEEKDAY(DATE(YEAR(MAX(D46:E46,G46)),3,8)),7))),AND(D46&lt;(DATE(YEAR(MAX(D46:E46,G46)),11,1)+MOD(1-WEEKDAY(DATE(YEAR(MAX(D46:E46,G46)),11,1)),7))+1,MAX(D46:E46,G46)&gt;=(DATE(YEAR(MAX(D46:E46,G46)),11,1)+MOD(1-WEEKDAY(DATE(YEAR(MAX(D46:E46,G46)),11,1)),7)))))))),"OK","Review input"),"Review input"))</f>
        <v/>
      </c>
      <c r="L46" s="24">
        <f>IF(D46="","",IF(AND(ISNUMBER(D46),ISNUMBER(Settings!$B$3)),IF(Settings!$B$3&gt;0,D46+Settings!$B$3/1440,""),""))</f>
        <v/>
      </c>
      <c r="N46">
        <f>IF('Open Shifts'!A46="","",'Open Shifts'!A46)</f>
        <v/>
      </c>
      <c r="O46">
        <f>""</f>
        <v/>
      </c>
      <c r="P46">
        <f>""</f>
        <v/>
      </c>
    </row>
    <row r="47" ht="34" customHeight="1">
      <c r="A47" s="3" t="n"/>
      <c r="B47" s="14" t="n"/>
      <c r="C47" s="3" t="n"/>
      <c r="D47" s="22" t="n"/>
      <c r="E47" s="22" t="n"/>
      <c r="F47" s="3" t="n"/>
      <c r="G47" s="22" t="n"/>
      <c r="H47" s="3" t="n"/>
      <c r="I47" s="12">
        <f>IF(AND(A47&lt;&gt;"",C47&lt;&gt;"",F47="Accepted",G47&lt;&gt;"",COUNTIF('Open Shifts'!$A$2:$A$101,A47)=1),A47,"")</f>
        <v/>
      </c>
      <c r="J47" s="12">
        <f>IF(A47="","",IF(K47&lt;&gt;"OK","Review input",IF(F47&lt;&gt;"Pending",F47,IF(E47="","Set deadline",IF(Settings!$B$2="","Set review time",IF(E47&lt;=Settings!$B$2,"Follow up","Await response"))))))</f>
        <v/>
      </c>
      <c r="K47" s="12">
        <f>IF(COUNTA(A47:H47)=0,"",IF(AND(ISTEXT(A47),A47&lt;&gt;"",ISNUMBER(B47),ISNUMBER(D47),OR(E47="",ISNUMBER(E47)),OR(G47="",ISNUMBER(G47)),AND(OR(Settings!$B$2="",ISNUMBER(Settings!$B$2)),ISNUMBER(Settings!$B$3),Settings!$B$4&lt;&gt;"",OR(Settings!$B$5="US DST observed",Settings!$B$5="No DST",Settings!$B$5="Manual review"))),IF(AND(COUNTIF('Open Shifts'!$A$2:$A$101,A47)=1,B47&gt;0,B47=INT(B47),COUNTIFS($A$2:$A$101,A47,$B$2:$B$101,B47)=1,COUNTIF(Settings!$D$2:$D$9,C47)=1,COUNTIF(Settings!$F$2:$F$6,F47)=1,OR(F47="Pending",F47="Accepted",F47="Declined",F47="No response",F47="Withdrawn"),D47&gt;=1,OR(E47="",E47&gt;=D47),OR(G47="",G47&gt;=D47),OR(F47="Pending",E47&lt;&gt;""),OR(AND(F47="Pending",G47=""),AND(F47&lt;&gt;"Pending",OR(F47="Withdrawn",G47&lt;&gt;""))),OR(G47="",E47="",G47&lt;=E47),Settings!$B$3&gt;0,NOT(OR(Settings!$B$5="Manual review",AND(Settings!$B$5="US DST observed",OR(AND(D47&lt;(DATE(YEAR(D47),3,8)+MOD(1-WEEKDAY(DATE(YEAR(D47),3,8)),7))+1,MAX(D47:E47,G47)&gt;=(DATE(YEAR(D47),3,8)+MOD(1-WEEKDAY(DATE(YEAR(D47),3,8)),7))),AND(D47&lt;(DATE(YEAR(D47),11,1)+MOD(1-WEEKDAY(DATE(YEAR(D47),11,1)),7))+1,MAX(D47:E47,G47)&gt;=(DATE(YEAR(D47),11,1)+MOD(1-WEEKDAY(DATE(YEAR(D47),11,1)),7))),AND(D47&lt;(DATE(YEAR(MAX(D47:E47,G47)),3,8)+MOD(1-WEEKDAY(DATE(YEAR(MAX(D47:E47,G47)),3,8)),7))+1,MAX(D47:E47,G47)&gt;=(DATE(YEAR(MAX(D47:E47,G47)),3,8)+MOD(1-WEEKDAY(DATE(YEAR(MAX(D47:E47,G47)),3,8)),7))),AND(D47&lt;(DATE(YEAR(MAX(D47:E47,G47)),11,1)+MOD(1-WEEKDAY(DATE(YEAR(MAX(D47:E47,G47)),11,1)),7))+1,MAX(D47:E47,G47)&gt;=(DATE(YEAR(MAX(D47:E47,G47)),11,1)+MOD(1-WEEKDAY(DATE(YEAR(MAX(D47:E47,G47)),11,1)),7)))))))),"OK","Review input"),"Review input"))</f>
        <v/>
      </c>
      <c r="L47" s="25">
        <f>IF(D47="","",IF(AND(ISNUMBER(D47),ISNUMBER(Settings!$B$3)),IF(Settings!$B$3&gt;0,D47+Settings!$B$3/1440,""),""))</f>
        <v/>
      </c>
      <c r="N47">
        <f>IF('Open Shifts'!A47="","",'Open Shifts'!A47)</f>
        <v/>
      </c>
      <c r="O47">
        <f>""</f>
        <v/>
      </c>
      <c r="P47">
        <f>""</f>
        <v/>
      </c>
    </row>
    <row r="48" ht="34" customHeight="1">
      <c r="A48" s="3" t="n"/>
      <c r="B48" s="14" t="n"/>
      <c r="C48" s="3" t="n"/>
      <c r="D48" s="22" t="n"/>
      <c r="E48" s="22" t="n"/>
      <c r="F48" s="3" t="n"/>
      <c r="G48" s="22" t="n"/>
      <c r="H48" s="3" t="n"/>
      <c r="I48" s="7">
        <f>IF(AND(A48&lt;&gt;"",C48&lt;&gt;"",F48="Accepted",G48&lt;&gt;"",COUNTIF('Open Shifts'!$A$2:$A$101,A48)=1),A48,"")</f>
        <v/>
      </c>
      <c r="J48" s="7">
        <f>IF(A48="","",IF(K48&lt;&gt;"OK","Review input",IF(F48&lt;&gt;"Pending",F48,IF(E48="","Set deadline",IF(Settings!$B$2="","Set review time",IF(E48&lt;=Settings!$B$2,"Follow up","Await response"))))))</f>
        <v/>
      </c>
      <c r="K48" s="7">
        <f>IF(COUNTA(A48:H48)=0,"",IF(AND(ISTEXT(A48),A48&lt;&gt;"",ISNUMBER(B48),ISNUMBER(D48),OR(E48="",ISNUMBER(E48)),OR(G48="",ISNUMBER(G48)),AND(OR(Settings!$B$2="",ISNUMBER(Settings!$B$2)),ISNUMBER(Settings!$B$3),Settings!$B$4&lt;&gt;"",OR(Settings!$B$5="US DST observed",Settings!$B$5="No DST",Settings!$B$5="Manual review"))),IF(AND(COUNTIF('Open Shifts'!$A$2:$A$101,A48)=1,B48&gt;0,B48=INT(B48),COUNTIFS($A$2:$A$101,A48,$B$2:$B$101,B48)=1,COUNTIF(Settings!$D$2:$D$9,C48)=1,COUNTIF(Settings!$F$2:$F$6,F48)=1,OR(F48="Pending",F48="Accepted",F48="Declined",F48="No response",F48="Withdrawn"),D48&gt;=1,OR(E48="",E48&gt;=D48),OR(G48="",G48&gt;=D48),OR(F48="Pending",E48&lt;&gt;""),OR(AND(F48="Pending",G48=""),AND(F48&lt;&gt;"Pending",OR(F48="Withdrawn",G48&lt;&gt;""))),OR(G48="",E48="",G48&lt;=E48),Settings!$B$3&gt;0,NOT(OR(Settings!$B$5="Manual review",AND(Settings!$B$5="US DST observed",OR(AND(D48&lt;(DATE(YEAR(D48),3,8)+MOD(1-WEEKDAY(DATE(YEAR(D48),3,8)),7))+1,MAX(D48:E48,G48)&gt;=(DATE(YEAR(D48),3,8)+MOD(1-WEEKDAY(DATE(YEAR(D48),3,8)),7))),AND(D48&lt;(DATE(YEAR(D48),11,1)+MOD(1-WEEKDAY(DATE(YEAR(D48),11,1)),7))+1,MAX(D48:E48,G48)&gt;=(DATE(YEAR(D48),11,1)+MOD(1-WEEKDAY(DATE(YEAR(D48),11,1)),7))),AND(D48&lt;(DATE(YEAR(MAX(D48:E48,G48)),3,8)+MOD(1-WEEKDAY(DATE(YEAR(MAX(D48:E48,G48)),3,8)),7))+1,MAX(D48:E48,G48)&gt;=(DATE(YEAR(MAX(D48:E48,G48)),3,8)+MOD(1-WEEKDAY(DATE(YEAR(MAX(D48:E48,G48)),3,8)),7))),AND(D48&lt;(DATE(YEAR(MAX(D48:E48,G48)),11,1)+MOD(1-WEEKDAY(DATE(YEAR(MAX(D48:E48,G48)),11,1)),7))+1,MAX(D48:E48,G48)&gt;=(DATE(YEAR(MAX(D48:E48,G48)),11,1)+MOD(1-WEEKDAY(DATE(YEAR(MAX(D48:E48,G48)),11,1)),7)))))))),"OK","Review input"),"Review input"))</f>
        <v/>
      </c>
      <c r="L48" s="24">
        <f>IF(D48="","",IF(AND(ISNUMBER(D48),ISNUMBER(Settings!$B$3)),IF(Settings!$B$3&gt;0,D48+Settings!$B$3/1440,""),""))</f>
        <v/>
      </c>
      <c r="N48">
        <f>IF('Open Shifts'!A48="","",'Open Shifts'!A48)</f>
        <v/>
      </c>
      <c r="O48">
        <f>""</f>
        <v/>
      </c>
      <c r="P48">
        <f>""</f>
        <v/>
      </c>
    </row>
    <row r="49" ht="34" customHeight="1">
      <c r="A49" s="3" t="n"/>
      <c r="B49" s="14" t="n"/>
      <c r="C49" s="3" t="n"/>
      <c r="D49" s="22" t="n"/>
      <c r="E49" s="22" t="n"/>
      <c r="F49" s="3" t="n"/>
      <c r="G49" s="22" t="n"/>
      <c r="H49" s="3" t="n"/>
      <c r="I49" s="12">
        <f>IF(AND(A49&lt;&gt;"",C49&lt;&gt;"",F49="Accepted",G49&lt;&gt;"",COUNTIF('Open Shifts'!$A$2:$A$101,A49)=1),A49,"")</f>
        <v/>
      </c>
      <c r="J49" s="12">
        <f>IF(A49="","",IF(K49&lt;&gt;"OK","Review input",IF(F49&lt;&gt;"Pending",F49,IF(E49="","Set deadline",IF(Settings!$B$2="","Set review time",IF(E49&lt;=Settings!$B$2,"Follow up","Await response"))))))</f>
        <v/>
      </c>
      <c r="K49" s="12">
        <f>IF(COUNTA(A49:H49)=0,"",IF(AND(ISTEXT(A49),A49&lt;&gt;"",ISNUMBER(B49),ISNUMBER(D49),OR(E49="",ISNUMBER(E49)),OR(G49="",ISNUMBER(G49)),AND(OR(Settings!$B$2="",ISNUMBER(Settings!$B$2)),ISNUMBER(Settings!$B$3),Settings!$B$4&lt;&gt;"",OR(Settings!$B$5="US DST observed",Settings!$B$5="No DST",Settings!$B$5="Manual review"))),IF(AND(COUNTIF('Open Shifts'!$A$2:$A$101,A49)=1,B49&gt;0,B49=INT(B49),COUNTIFS($A$2:$A$101,A49,$B$2:$B$101,B49)=1,COUNTIF(Settings!$D$2:$D$9,C49)=1,COUNTIF(Settings!$F$2:$F$6,F49)=1,OR(F49="Pending",F49="Accepted",F49="Declined",F49="No response",F49="Withdrawn"),D49&gt;=1,OR(E49="",E49&gt;=D49),OR(G49="",G49&gt;=D49),OR(F49="Pending",E49&lt;&gt;""),OR(AND(F49="Pending",G49=""),AND(F49&lt;&gt;"Pending",OR(F49="Withdrawn",G49&lt;&gt;""))),OR(G49="",E49="",G49&lt;=E49),Settings!$B$3&gt;0,NOT(OR(Settings!$B$5="Manual review",AND(Settings!$B$5="US DST observed",OR(AND(D49&lt;(DATE(YEAR(D49),3,8)+MOD(1-WEEKDAY(DATE(YEAR(D49),3,8)),7))+1,MAX(D49:E49,G49)&gt;=(DATE(YEAR(D49),3,8)+MOD(1-WEEKDAY(DATE(YEAR(D49),3,8)),7))),AND(D49&lt;(DATE(YEAR(D49),11,1)+MOD(1-WEEKDAY(DATE(YEAR(D49),11,1)),7))+1,MAX(D49:E49,G49)&gt;=(DATE(YEAR(D49),11,1)+MOD(1-WEEKDAY(DATE(YEAR(D49),11,1)),7))),AND(D49&lt;(DATE(YEAR(MAX(D49:E49,G49)),3,8)+MOD(1-WEEKDAY(DATE(YEAR(MAX(D49:E49,G49)),3,8)),7))+1,MAX(D49:E49,G49)&gt;=(DATE(YEAR(MAX(D49:E49,G49)),3,8)+MOD(1-WEEKDAY(DATE(YEAR(MAX(D49:E49,G49)),3,8)),7))),AND(D49&lt;(DATE(YEAR(MAX(D49:E49,G49)),11,1)+MOD(1-WEEKDAY(DATE(YEAR(MAX(D49:E49,G49)),11,1)),7))+1,MAX(D49:E49,G49)&gt;=(DATE(YEAR(MAX(D49:E49,G49)),11,1)+MOD(1-WEEKDAY(DATE(YEAR(MAX(D49:E49,G49)),11,1)),7)))))))),"OK","Review input"),"Review input"))</f>
        <v/>
      </c>
      <c r="L49" s="25">
        <f>IF(D49="","",IF(AND(ISNUMBER(D49),ISNUMBER(Settings!$B$3)),IF(Settings!$B$3&gt;0,D49+Settings!$B$3/1440,""),""))</f>
        <v/>
      </c>
      <c r="N49">
        <f>IF('Open Shifts'!A49="","",'Open Shifts'!A49)</f>
        <v/>
      </c>
      <c r="O49">
        <f>""</f>
        <v/>
      </c>
      <c r="P49">
        <f>""</f>
        <v/>
      </c>
    </row>
    <row r="50" ht="34" customHeight="1">
      <c r="A50" s="3" t="n"/>
      <c r="B50" s="14" t="n"/>
      <c r="C50" s="3" t="n"/>
      <c r="D50" s="22" t="n"/>
      <c r="E50" s="22" t="n"/>
      <c r="F50" s="3" t="n"/>
      <c r="G50" s="22" t="n"/>
      <c r="H50" s="3" t="n"/>
      <c r="I50" s="7">
        <f>IF(AND(A50&lt;&gt;"",C50&lt;&gt;"",F50="Accepted",G50&lt;&gt;"",COUNTIF('Open Shifts'!$A$2:$A$101,A50)=1),A50,"")</f>
        <v/>
      </c>
      <c r="J50" s="7">
        <f>IF(A50="","",IF(K50&lt;&gt;"OK","Review input",IF(F50&lt;&gt;"Pending",F50,IF(E50="","Set deadline",IF(Settings!$B$2="","Set review time",IF(E50&lt;=Settings!$B$2,"Follow up","Await response"))))))</f>
        <v/>
      </c>
      <c r="K50" s="7">
        <f>IF(COUNTA(A50:H50)=0,"",IF(AND(ISTEXT(A50),A50&lt;&gt;"",ISNUMBER(B50),ISNUMBER(D50),OR(E50="",ISNUMBER(E50)),OR(G50="",ISNUMBER(G50)),AND(OR(Settings!$B$2="",ISNUMBER(Settings!$B$2)),ISNUMBER(Settings!$B$3),Settings!$B$4&lt;&gt;"",OR(Settings!$B$5="US DST observed",Settings!$B$5="No DST",Settings!$B$5="Manual review"))),IF(AND(COUNTIF('Open Shifts'!$A$2:$A$101,A50)=1,B50&gt;0,B50=INT(B50),COUNTIFS($A$2:$A$101,A50,$B$2:$B$101,B50)=1,COUNTIF(Settings!$D$2:$D$9,C50)=1,COUNTIF(Settings!$F$2:$F$6,F50)=1,OR(F50="Pending",F50="Accepted",F50="Declined",F50="No response",F50="Withdrawn"),D50&gt;=1,OR(E50="",E50&gt;=D50),OR(G50="",G50&gt;=D50),OR(F50="Pending",E50&lt;&gt;""),OR(AND(F50="Pending",G50=""),AND(F50&lt;&gt;"Pending",OR(F50="Withdrawn",G50&lt;&gt;""))),OR(G50="",E50="",G50&lt;=E50),Settings!$B$3&gt;0,NOT(OR(Settings!$B$5="Manual review",AND(Settings!$B$5="US DST observed",OR(AND(D50&lt;(DATE(YEAR(D50),3,8)+MOD(1-WEEKDAY(DATE(YEAR(D50),3,8)),7))+1,MAX(D50:E50,G50)&gt;=(DATE(YEAR(D50),3,8)+MOD(1-WEEKDAY(DATE(YEAR(D50),3,8)),7))),AND(D50&lt;(DATE(YEAR(D50),11,1)+MOD(1-WEEKDAY(DATE(YEAR(D50),11,1)),7))+1,MAX(D50:E50,G50)&gt;=(DATE(YEAR(D50),11,1)+MOD(1-WEEKDAY(DATE(YEAR(D50),11,1)),7))),AND(D50&lt;(DATE(YEAR(MAX(D50:E50,G50)),3,8)+MOD(1-WEEKDAY(DATE(YEAR(MAX(D50:E50,G50)),3,8)),7))+1,MAX(D50:E50,G50)&gt;=(DATE(YEAR(MAX(D50:E50,G50)),3,8)+MOD(1-WEEKDAY(DATE(YEAR(MAX(D50:E50,G50)),3,8)),7))),AND(D50&lt;(DATE(YEAR(MAX(D50:E50,G50)),11,1)+MOD(1-WEEKDAY(DATE(YEAR(MAX(D50:E50,G50)),11,1)),7))+1,MAX(D50:E50,G50)&gt;=(DATE(YEAR(MAX(D50:E50,G50)),11,1)+MOD(1-WEEKDAY(DATE(YEAR(MAX(D50:E50,G50)),11,1)),7)))))))),"OK","Review input"),"Review input"))</f>
        <v/>
      </c>
      <c r="L50" s="24">
        <f>IF(D50="","",IF(AND(ISNUMBER(D50),ISNUMBER(Settings!$B$3)),IF(Settings!$B$3&gt;0,D50+Settings!$B$3/1440,""),""))</f>
        <v/>
      </c>
      <c r="N50">
        <f>IF('Open Shifts'!A50="","",'Open Shifts'!A50)</f>
        <v/>
      </c>
      <c r="O50">
        <f>""</f>
        <v/>
      </c>
      <c r="P50">
        <f>""</f>
        <v/>
      </c>
    </row>
    <row r="51" ht="34" customHeight="1">
      <c r="A51" s="3" t="n"/>
      <c r="B51" s="14" t="n"/>
      <c r="C51" s="3" t="n"/>
      <c r="D51" s="22" t="n"/>
      <c r="E51" s="22" t="n"/>
      <c r="F51" s="3" t="n"/>
      <c r="G51" s="22" t="n"/>
      <c r="H51" s="3" t="n"/>
      <c r="I51" s="12">
        <f>IF(AND(A51&lt;&gt;"",C51&lt;&gt;"",F51="Accepted",G51&lt;&gt;"",COUNTIF('Open Shifts'!$A$2:$A$101,A51)=1),A51,"")</f>
        <v/>
      </c>
      <c r="J51" s="12">
        <f>IF(A51="","",IF(K51&lt;&gt;"OK","Review input",IF(F51&lt;&gt;"Pending",F51,IF(E51="","Set deadline",IF(Settings!$B$2="","Set review time",IF(E51&lt;=Settings!$B$2,"Follow up","Await response"))))))</f>
        <v/>
      </c>
      <c r="K51" s="12">
        <f>IF(COUNTA(A51:H51)=0,"",IF(AND(ISTEXT(A51),A51&lt;&gt;"",ISNUMBER(B51),ISNUMBER(D51),OR(E51="",ISNUMBER(E51)),OR(G51="",ISNUMBER(G51)),AND(OR(Settings!$B$2="",ISNUMBER(Settings!$B$2)),ISNUMBER(Settings!$B$3),Settings!$B$4&lt;&gt;"",OR(Settings!$B$5="US DST observed",Settings!$B$5="No DST",Settings!$B$5="Manual review"))),IF(AND(COUNTIF('Open Shifts'!$A$2:$A$101,A51)=1,B51&gt;0,B51=INT(B51),COUNTIFS($A$2:$A$101,A51,$B$2:$B$101,B51)=1,COUNTIF(Settings!$D$2:$D$9,C51)=1,COUNTIF(Settings!$F$2:$F$6,F51)=1,OR(F51="Pending",F51="Accepted",F51="Declined",F51="No response",F51="Withdrawn"),D51&gt;=1,OR(E51="",E51&gt;=D51),OR(G51="",G51&gt;=D51),OR(F51="Pending",E51&lt;&gt;""),OR(AND(F51="Pending",G51=""),AND(F51&lt;&gt;"Pending",OR(F51="Withdrawn",G51&lt;&gt;""))),OR(G51="",E51="",G51&lt;=E51),Settings!$B$3&gt;0,NOT(OR(Settings!$B$5="Manual review",AND(Settings!$B$5="US DST observed",OR(AND(D51&lt;(DATE(YEAR(D51),3,8)+MOD(1-WEEKDAY(DATE(YEAR(D51),3,8)),7))+1,MAX(D51:E51,G51)&gt;=(DATE(YEAR(D51),3,8)+MOD(1-WEEKDAY(DATE(YEAR(D51),3,8)),7))),AND(D51&lt;(DATE(YEAR(D51),11,1)+MOD(1-WEEKDAY(DATE(YEAR(D51),11,1)),7))+1,MAX(D51:E51,G51)&gt;=(DATE(YEAR(D51),11,1)+MOD(1-WEEKDAY(DATE(YEAR(D51),11,1)),7))),AND(D51&lt;(DATE(YEAR(MAX(D51:E51,G51)),3,8)+MOD(1-WEEKDAY(DATE(YEAR(MAX(D51:E51,G51)),3,8)),7))+1,MAX(D51:E51,G51)&gt;=(DATE(YEAR(MAX(D51:E51,G51)),3,8)+MOD(1-WEEKDAY(DATE(YEAR(MAX(D51:E51,G51)),3,8)),7))),AND(D51&lt;(DATE(YEAR(MAX(D51:E51,G51)),11,1)+MOD(1-WEEKDAY(DATE(YEAR(MAX(D51:E51,G51)),11,1)),7))+1,MAX(D51:E51,G51)&gt;=(DATE(YEAR(MAX(D51:E51,G51)),11,1)+MOD(1-WEEKDAY(DATE(YEAR(MAX(D51:E51,G51)),11,1)),7)))))))),"OK","Review input"),"Review input"))</f>
        <v/>
      </c>
      <c r="L51" s="25">
        <f>IF(D51="","",IF(AND(ISNUMBER(D51),ISNUMBER(Settings!$B$3)),IF(Settings!$B$3&gt;0,D51+Settings!$B$3/1440,""),""))</f>
        <v/>
      </c>
      <c r="N51">
        <f>IF('Open Shifts'!A51="","",'Open Shifts'!A51)</f>
        <v/>
      </c>
      <c r="O51">
        <f>""</f>
        <v/>
      </c>
      <c r="P51">
        <f>""</f>
        <v/>
      </c>
    </row>
    <row r="52" ht="34" customHeight="1">
      <c r="A52" s="3" t="n"/>
      <c r="B52" s="14" t="n"/>
      <c r="C52" s="3" t="n"/>
      <c r="D52" s="22" t="n"/>
      <c r="E52" s="22" t="n"/>
      <c r="F52" s="3" t="n"/>
      <c r="G52" s="22" t="n"/>
      <c r="H52" s="3" t="n"/>
      <c r="I52" s="7">
        <f>IF(AND(A52&lt;&gt;"",C52&lt;&gt;"",F52="Accepted",G52&lt;&gt;"",COUNTIF('Open Shifts'!$A$2:$A$101,A52)=1),A52,"")</f>
        <v/>
      </c>
      <c r="J52" s="7">
        <f>IF(A52="","",IF(K52&lt;&gt;"OK","Review input",IF(F52&lt;&gt;"Pending",F52,IF(E52="","Set deadline",IF(Settings!$B$2="","Set review time",IF(E52&lt;=Settings!$B$2,"Follow up","Await response"))))))</f>
        <v/>
      </c>
      <c r="K52" s="7">
        <f>IF(COUNTA(A52:H52)=0,"",IF(AND(ISTEXT(A52),A52&lt;&gt;"",ISNUMBER(B52),ISNUMBER(D52),OR(E52="",ISNUMBER(E52)),OR(G52="",ISNUMBER(G52)),AND(OR(Settings!$B$2="",ISNUMBER(Settings!$B$2)),ISNUMBER(Settings!$B$3),Settings!$B$4&lt;&gt;"",OR(Settings!$B$5="US DST observed",Settings!$B$5="No DST",Settings!$B$5="Manual review"))),IF(AND(COUNTIF('Open Shifts'!$A$2:$A$101,A52)=1,B52&gt;0,B52=INT(B52),COUNTIFS($A$2:$A$101,A52,$B$2:$B$101,B52)=1,COUNTIF(Settings!$D$2:$D$9,C52)=1,COUNTIF(Settings!$F$2:$F$6,F52)=1,OR(F52="Pending",F52="Accepted",F52="Declined",F52="No response",F52="Withdrawn"),D52&gt;=1,OR(E52="",E52&gt;=D52),OR(G52="",G52&gt;=D52),OR(F52="Pending",E52&lt;&gt;""),OR(AND(F52="Pending",G52=""),AND(F52&lt;&gt;"Pending",OR(F52="Withdrawn",G52&lt;&gt;""))),OR(G52="",E52="",G52&lt;=E52),Settings!$B$3&gt;0,NOT(OR(Settings!$B$5="Manual review",AND(Settings!$B$5="US DST observed",OR(AND(D52&lt;(DATE(YEAR(D52),3,8)+MOD(1-WEEKDAY(DATE(YEAR(D52),3,8)),7))+1,MAX(D52:E52,G52)&gt;=(DATE(YEAR(D52),3,8)+MOD(1-WEEKDAY(DATE(YEAR(D52),3,8)),7))),AND(D52&lt;(DATE(YEAR(D52),11,1)+MOD(1-WEEKDAY(DATE(YEAR(D52),11,1)),7))+1,MAX(D52:E52,G52)&gt;=(DATE(YEAR(D52),11,1)+MOD(1-WEEKDAY(DATE(YEAR(D52),11,1)),7))),AND(D52&lt;(DATE(YEAR(MAX(D52:E52,G52)),3,8)+MOD(1-WEEKDAY(DATE(YEAR(MAX(D52:E52,G52)),3,8)),7))+1,MAX(D52:E52,G52)&gt;=(DATE(YEAR(MAX(D52:E52,G52)),3,8)+MOD(1-WEEKDAY(DATE(YEAR(MAX(D52:E52,G52)),3,8)),7))),AND(D52&lt;(DATE(YEAR(MAX(D52:E52,G52)),11,1)+MOD(1-WEEKDAY(DATE(YEAR(MAX(D52:E52,G52)),11,1)),7))+1,MAX(D52:E52,G52)&gt;=(DATE(YEAR(MAX(D52:E52,G52)),11,1)+MOD(1-WEEKDAY(DATE(YEAR(MAX(D52:E52,G52)),11,1)),7)))))))),"OK","Review input"),"Review input"))</f>
        <v/>
      </c>
      <c r="L52" s="24">
        <f>IF(D52="","",IF(AND(ISNUMBER(D52),ISNUMBER(Settings!$B$3)),IF(Settings!$B$3&gt;0,D52+Settings!$B$3/1440,""),""))</f>
        <v/>
      </c>
      <c r="N52">
        <f>IF('Open Shifts'!A52="","",'Open Shifts'!A52)</f>
        <v/>
      </c>
      <c r="O52">
        <f>""</f>
        <v/>
      </c>
      <c r="P52">
        <f>""</f>
        <v/>
      </c>
    </row>
    <row r="53" ht="34" customHeight="1">
      <c r="A53" s="3" t="n"/>
      <c r="B53" s="14" t="n"/>
      <c r="C53" s="3" t="n"/>
      <c r="D53" s="22" t="n"/>
      <c r="E53" s="22" t="n"/>
      <c r="F53" s="3" t="n"/>
      <c r="G53" s="22" t="n"/>
      <c r="H53" s="3" t="n"/>
      <c r="I53" s="12">
        <f>IF(AND(A53&lt;&gt;"",C53&lt;&gt;"",F53="Accepted",G53&lt;&gt;"",COUNTIF('Open Shifts'!$A$2:$A$101,A53)=1),A53,"")</f>
        <v/>
      </c>
      <c r="J53" s="12">
        <f>IF(A53="","",IF(K53&lt;&gt;"OK","Review input",IF(F53&lt;&gt;"Pending",F53,IF(E53="","Set deadline",IF(Settings!$B$2="","Set review time",IF(E53&lt;=Settings!$B$2,"Follow up","Await response"))))))</f>
        <v/>
      </c>
      <c r="K53" s="12">
        <f>IF(COUNTA(A53:H53)=0,"",IF(AND(ISTEXT(A53),A53&lt;&gt;"",ISNUMBER(B53),ISNUMBER(D53),OR(E53="",ISNUMBER(E53)),OR(G53="",ISNUMBER(G53)),AND(OR(Settings!$B$2="",ISNUMBER(Settings!$B$2)),ISNUMBER(Settings!$B$3),Settings!$B$4&lt;&gt;"",OR(Settings!$B$5="US DST observed",Settings!$B$5="No DST",Settings!$B$5="Manual review"))),IF(AND(COUNTIF('Open Shifts'!$A$2:$A$101,A53)=1,B53&gt;0,B53=INT(B53),COUNTIFS($A$2:$A$101,A53,$B$2:$B$101,B53)=1,COUNTIF(Settings!$D$2:$D$9,C53)=1,COUNTIF(Settings!$F$2:$F$6,F53)=1,OR(F53="Pending",F53="Accepted",F53="Declined",F53="No response",F53="Withdrawn"),D53&gt;=1,OR(E53="",E53&gt;=D53),OR(G53="",G53&gt;=D53),OR(F53="Pending",E53&lt;&gt;""),OR(AND(F53="Pending",G53=""),AND(F53&lt;&gt;"Pending",OR(F53="Withdrawn",G53&lt;&gt;""))),OR(G53="",E53="",G53&lt;=E53),Settings!$B$3&gt;0,NOT(OR(Settings!$B$5="Manual review",AND(Settings!$B$5="US DST observed",OR(AND(D53&lt;(DATE(YEAR(D53),3,8)+MOD(1-WEEKDAY(DATE(YEAR(D53),3,8)),7))+1,MAX(D53:E53,G53)&gt;=(DATE(YEAR(D53),3,8)+MOD(1-WEEKDAY(DATE(YEAR(D53),3,8)),7))),AND(D53&lt;(DATE(YEAR(D53),11,1)+MOD(1-WEEKDAY(DATE(YEAR(D53),11,1)),7))+1,MAX(D53:E53,G53)&gt;=(DATE(YEAR(D53),11,1)+MOD(1-WEEKDAY(DATE(YEAR(D53),11,1)),7))),AND(D53&lt;(DATE(YEAR(MAX(D53:E53,G53)),3,8)+MOD(1-WEEKDAY(DATE(YEAR(MAX(D53:E53,G53)),3,8)),7))+1,MAX(D53:E53,G53)&gt;=(DATE(YEAR(MAX(D53:E53,G53)),3,8)+MOD(1-WEEKDAY(DATE(YEAR(MAX(D53:E53,G53)),3,8)),7))),AND(D53&lt;(DATE(YEAR(MAX(D53:E53,G53)),11,1)+MOD(1-WEEKDAY(DATE(YEAR(MAX(D53:E53,G53)),11,1)),7))+1,MAX(D53:E53,G53)&gt;=(DATE(YEAR(MAX(D53:E53,G53)),11,1)+MOD(1-WEEKDAY(DATE(YEAR(MAX(D53:E53,G53)),11,1)),7)))))))),"OK","Review input"),"Review input"))</f>
        <v/>
      </c>
      <c r="L53" s="25">
        <f>IF(D53="","",IF(AND(ISNUMBER(D53),ISNUMBER(Settings!$B$3)),IF(Settings!$B$3&gt;0,D53+Settings!$B$3/1440,""),""))</f>
        <v/>
      </c>
      <c r="N53">
        <f>IF('Open Shifts'!A53="","",'Open Shifts'!A53)</f>
        <v/>
      </c>
      <c r="O53">
        <f>""</f>
        <v/>
      </c>
      <c r="P53">
        <f>""</f>
        <v/>
      </c>
    </row>
    <row r="54" ht="34" customHeight="1">
      <c r="A54" s="3" t="n"/>
      <c r="B54" s="14" t="n"/>
      <c r="C54" s="3" t="n"/>
      <c r="D54" s="22" t="n"/>
      <c r="E54" s="22" t="n"/>
      <c r="F54" s="3" t="n"/>
      <c r="G54" s="22" t="n"/>
      <c r="H54" s="3" t="n"/>
      <c r="I54" s="7">
        <f>IF(AND(A54&lt;&gt;"",C54&lt;&gt;"",F54="Accepted",G54&lt;&gt;"",COUNTIF('Open Shifts'!$A$2:$A$101,A54)=1),A54,"")</f>
        <v/>
      </c>
      <c r="J54" s="7">
        <f>IF(A54="","",IF(K54&lt;&gt;"OK","Review input",IF(F54&lt;&gt;"Pending",F54,IF(E54="","Set deadline",IF(Settings!$B$2="","Set review time",IF(E54&lt;=Settings!$B$2,"Follow up","Await response"))))))</f>
        <v/>
      </c>
      <c r="K54" s="7">
        <f>IF(COUNTA(A54:H54)=0,"",IF(AND(ISTEXT(A54),A54&lt;&gt;"",ISNUMBER(B54),ISNUMBER(D54),OR(E54="",ISNUMBER(E54)),OR(G54="",ISNUMBER(G54)),AND(OR(Settings!$B$2="",ISNUMBER(Settings!$B$2)),ISNUMBER(Settings!$B$3),Settings!$B$4&lt;&gt;"",OR(Settings!$B$5="US DST observed",Settings!$B$5="No DST",Settings!$B$5="Manual review"))),IF(AND(COUNTIF('Open Shifts'!$A$2:$A$101,A54)=1,B54&gt;0,B54=INT(B54),COUNTIFS($A$2:$A$101,A54,$B$2:$B$101,B54)=1,COUNTIF(Settings!$D$2:$D$9,C54)=1,COUNTIF(Settings!$F$2:$F$6,F54)=1,OR(F54="Pending",F54="Accepted",F54="Declined",F54="No response",F54="Withdrawn"),D54&gt;=1,OR(E54="",E54&gt;=D54),OR(G54="",G54&gt;=D54),OR(F54="Pending",E54&lt;&gt;""),OR(AND(F54="Pending",G54=""),AND(F54&lt;&gt;"Pending",OR(F54="Withdrawn",G54&lt;&gt;""))),OR(G54="",E54="",G54&lt;=E54),Settings!$B$3&gt;0,NOT(OR(Settings!$B$5="Manual review",AND(Settings!$B$5="US DST observed",OR(AND(D54&lt;(DATE(YEAR(D54),3,8)+MOD(1-WEEKDAY(DATE(YEAR(D54),3,8)),7))+1,MAX(D54:E54,G54)&gt;=(DATE(YEAR(D54),3,8)+MOD(1-WEEKDAY(DATE(YEAR(D54),3,8)),7))),AND(D54&lt;(DATE(YEAR(D54),11,1)+MOD(1-WEEKDAY(DATE(YEAR(D54),11,1)),7))+1,MAX(D54:E54,G54)&gt;=(DATE(YEAR(D54),11,1)+MOD(1-WEEKDAY(DATE(YEAR(D54),11,1)),7))),AND(D54&lt;(DATE(YEAR(MAX(D54:E54,G54)),3,8)+MOD(1-WEEKDAY(DATE(YEAR(MAX(D54:E54,G54)),3,8)),7))+1,MAX(D54:E54,G54)&gt;=(DATE(YEAR(MAX(D54:E54,G54)),3,8)+MOD(1-WEEKDAY(DATE(YEAR(MAX(D54:E54,G54)),3,8)),7))),AND(D54&lt;(DATE(YEAR(MAX(D54:E54,G54)),11,1)+MOD(1-WEEKDAY(DATE(YEAR(MAX(D54:E54,G54)),11,1)),7))+1,MAX(D54:E54,G54)&gt;=(DATE(YEAR(MAX(D54:E54,G54)),11,1)+MOD(1-WEEKDAY(DATE(YEAR(MAX(D54:E54,G54)),11,1)),7)))))))),"OK","Review input"),"Review input"))</f>
        <v/>
      </c>
      <c r="L54" s="24">
        <f>IF(D54="","",IF(AND(ISNUMBER(D54),ISNUMBER(Settings!$B$3)),IF(Settings!$B$3&gt;0,D54+Settings!$B$3/1440,""),""))</f>
        <v/>
      </c>
      <c r="N54">
        <f>IF('Open Shifts'!A54="","",'Open Shifts'!A54)</f>
        <v/>
      </c>
      <c r="O54">
        <f>""</f>
        <v/>
      </c>
      <c r="P54">
        <f>""</f>
        <v/>
      </c>
    </row>
    <row r="55" ht="34" customHeight="1">
      <c r="A55" s="3" t="n"/>
      <c r="B55" s="14" t="n"/>
      <c r="C55" s="3" t="n"/>
      <c r="D55" s="22" t="n"/>
      <c r="E55" s="22" t="n"/>
      <c r="F55" s="3" t="n"/>
      <c r="G55" s="22" t="n"/>
      <c r="H55" s="3" t="n"/>
      <c r="I55" s="12">
        <f>IF(AND(A55&lt;&gt;"",C55&lt;&gt;"",F55="Accepted",G55&lt;&gt;"",COUNTIF('Open Shifts'!$A$2:$A$101,A55)=1),A55,"")</f>
        <v/>
      </c>
      <c r="J55" s="12">
        <f>IF(A55="","",IF(K55&lt;&gt;"OK","Review input",IF(F55&lt;&gt;"Pending",F55,IF(E55="","Set deadline",IF(Settings!$B$2="","Set review time",IF(E55&lt;=Settings!$B$2,"Follow up","Await response"))))))</f>
        <v/>
      </c>
      <c r="K55" s="12">
        <f>IF(COUNTA(A55:H55)=0,"",IF(AND(ISTEXT(A55),A55&lt;&gt;"",ISNUMBER(B55),ISNUMBER(D55),OR(E55="",ISNUMBER(E55)),OR(G55="",ISNUMBER(G55)),AND(OR(Settings!$B$2="",ISNUMBER(Settings!$B$2)),ISNUMBER(Settings!$B$3),Settings!$B$4&lt;&gt;"",OR(Settings!$B$5="US DST observed",Settings!$B$5="No DST",Settings!$B$5="Manual review"))),IF(AND(COUNTIF('Open Shifts'!$A$2:$A$101,A55)=1,B55&gt;0,B55=INT(B55),COUNTIFS($A$2:$A$101,A55,$B$2:$B$101,B55)=1,COUNTIF(Settings!$D$2:$D$9,C55)=1,COUNTIF(Settings!$F$2:$F$6,F55)=1,OR(F55="Pending",F55="Accepted",F55="Declined",F55="No response",F55="Withdrawn"),D55&gt;=1,OR(E55="",E55&gt;=D55),OR(G55="",G55&gt;=D55),OR(F55="Pending",E55&lt;&gt;""),OR(AND(F55="Pending",G55=""),AND(F55&lt;&gt;"Pending",OR(F55="Withdrawn",G55&lt;&gt;""))),OR(G55="",E55="",G55&lt;=E55),Settings!$B$3&gt;0,NOT(OR(Settings!$B$5="Manual review",AND(Settings!$B$5="US DST observed",OR(AND(D55&lt;(DATE(YEAR(D55),3,8)+MOD(1-WEEKDAY(DATE(YEAR(D55),3,8)),7))+1,MAX(D55:E55,G55)&gt;=(DATE(YEAR(D55),3,8)+MOD(1-WEEKDAY(DATE(YEAR(D55),3,8)),7))),AND(D55&lt;(DATE(YEAR(D55),11,1)+MOD(1-WEEKDAY(DATE(YEAR(D55),11,1)),7))+1,MAX(D55:E55,G55)&gt;=(DATE(YEAR(D55),11,1)+MOD(1-WEEKDAY(DATE(YEAR(D55),11,1)),7))),AND(D55&lt;(DATE(YEAR(MAX(D55:E55,G55)),3,8)+MOD(1-WEEKDAY(DATE(YEAR(MAX(D55:E55,G55)),3,8)),7))+1,MAX(D55:E55,G55)&gt;=(DATE(YEAR(MAX(D55:E55,G55)),3,8)+MOD(1-WEEKDAY(DATE(YEAR(MAX(D55:E55,G55)),3,8)),7))),AND(D55&lt;(DATE(YEAR(MAX(D55:E55,G55)),11,1)+MOD(1-WEEKDAY(DATE(YEAR(MAX(D55:E55,G55)),11,1)),7))+1,MAX(D55:E55,G55)&gt;=(DATE(YEAR(MAX(D55:E55,G55)),11,1)+MOD(1-WEEKDAY(DATE(YEAR(MAX(D55:E55,G55)),11,1)),7)))))))),"OK","Review input"),"Review input"))</f>
        <v/>
      </c>
      <c r="L55" s="25">
        <f>IF(D55="","",IF(AND(ISNUMBER(D55),ISNUMBER(Settings!$B$3)),IF(Settings!$B$3&gt;0,D55+Settings!$B$3/1440,""),""))</f>
        <v/>
      </c>
      <c r="N55">
        <f>IF('Open Shifts'!A55="","",'Open Shifts'!A55)</f>
        <v/>
      </c>
      <c r="O55">
        <f>""</f>
        <v/>
      </c>
      <c r="P55">
        <f>""</f>
        <v/>
      </c>
    </row>
    <row r="56" ht="34" customHeight="1">
      <c r="A56" s="3" t="n"/>
      <c r="B56" s="14" t="n"/>
      <c r="C56" s="3" t="n"/>
      <c r="D56" s="22" t="n"/>
      <c r="E56" s="22" t="n"/>
      <c r="F56" s="3" t="n"/>
      <c r="G56" s="22" t="n"/>
      <c r="H56" s="3" t="n"/>
      <c r="I56" s="7">
        <f>IF(AND(A56&lt;&gt;"",C56&lt;&gt;"",F56="Accepted",G56&lt;&gt;"",COUNTIF('Open Shifts'!$A$2:$A$101,A56)=1),A56,"")</f>
        <v/>
      </c>
      <c r="J56" s="7">
        <f>IF(A56="","",IF(K56&lt;&gt;"OK","Review input",IF(F56&lt;&gt;"Pending",F56,IF(E56="","Set deadline",IF(Settings!$B$2="","Set review time",IF(E56&lt;=Settings!$B$2,"Follow up","Await response"))))))</f>
        <v/>
      </c>
      <c r="K56" s="7">
        <f>IF(COUNTA(A56:H56)=0,"",IF(AND(ISTEXT(A56),A56&lt;&gt;"",ISNUMBER(B56),ISNUMBER(D56),OR(E56="",ISNUMBER(E56)),OR(G56="",ISNUMBER(G56)),AND(OR(Settings!$B$2="",ISNUMBER(Settings!$B$2)),ISNUMBER(Settings!$B$3),Settings!$B$4&lt;&gt;"",OR(Settings!$B$5="US DST observed",Settings!$B$5="No DST",Settings!$B$5="Manual review"))),IF(AND(COUNTIF('Open Shifts'!$A$2:$A$101,A56)=1,B56&gt;0,B56=INT(B56),COUNTIFS($A$2:$A$101,A56,$B$2:$B$101,B56)=1,COUNTIF(Settings!$D$2:$D$9,C56)=1,COUNTIF(Settings!$F$2:$F$6,F56)=1,OR(F56="Pending",F56="Accepted",F56="Declined",F56="No response",F56="Withdrawn"),D56&gt;=1,OR(E56="",E56&gt;=D56),OR(G56="",G56&gt;=D56),OR(F56="Pending",E56&lt;&gt;""),OR(AND(F56="Pending",G56=""),AND(F56&lt;&gt;"Pending",OR(F56="Withdrawn",G56&lt;&gt;""))),OR(G56="",E56="",G56&lt;=E56),Settings!$B$3&gt;0,NOT(OR(Settings!$B$5="Manual review",AND(Settings!$B$5="US DST observed",OR(AND(D56&lt;(DATE(YEAR(D56),3,8)+MOD(1-WEEKDAY(DATE(YEAR(D56),3,8)),7))+1,MAX(D56:E56,G56)&gt;=(DATE(YEAR(D56),3,8)+MOD(1-WEEKDAY(DATE(YEAR(D56),3,8)),7))),AND(D56&lt;(DATE(YEAR(D56),11,1)+MOD(1-WEEKDAY(DATE(YEAR(D56),11,1)),7))+1,MAX(D56:E56,G56)&gt;=(DATE(YEAR(D56),11,1)+MOD(1-WEEKDAY(DATE(YEAR(D56),11,1)),7))),AND(D56&lt;(DATE(YEAR(MAX(D56:E56,G56)),3,8)+MOD(1-WEEKDAY(DATE(YEAR(MAX(D56:E56,G56)),3,8)),7))+1,MAX(D56:E56,G56)&gt;=(DATE(YEAR(MAX(D56:E56,G56)),3,8)+MOD(1-WEEKDAY(DATE(YEAR(MAX(D56:E56,G56)),3,8)),7))),AND(D56&lt;(DATE(YEAR(MAX(D56:E56,G56)),11,1)+MOD(1-WEEKDAY(DATE(YEAR(MAX(D56:E56,G56)),11,1)),7))+1,MAX(D56:E56,G56)&gt;=(DATE(YEAR(MAX(D56:E56,G56)),11,1)+MOD(1-WEEKDAY(DATE(YEAR(MAX(D56:E56,G56)),11,1)),7)))))))),"OK","Review input"),"Review input"))</f>
        <v/>
      </c>
      <c r="L56" s="24">
        <f>IF(D56="","",IF(AND(ISNUMBER(D56),ISNUMBER(Settings!$B$3)),IF(Settings!$B$3&gt;0,D56+Settings!$B$3/1440,""),""))</f>
        <v/>
      </c>
      <c r="N56">
        <f>IF('Open Shifts'!A56="","",'Open Shifts'!A56)</f>
        <v/>
      </c>
      <c r="O56">
        <f>""</f>
        <v/>
      </c>
      <c r="P56">
        <f>""</f>
        <v/>
      </c>
    </row>
    <row r="57" ht="34" customHeight="1">
      <c r="A57" s="3" t="n"/>
      <c r="B57" s="14" t="n"/>
      <c r="C57" s="3" t="n"/>
      <c r="D57" s="22" t="n"/>
      <c r="E57" s="22" t="n"/>
      <c r="F57" s="3" t="n"/>
      <c r="G57" s="22" t="n"/>
      <c r="H57" s="3" t="n"/>
      <c r="I57" s="12">
        <f>IF(AND(A57&lt;&gt;"",C57&lt;&gt;"",F57="Accepted",G57&lt;&gt;"",COUNTIF('Open Shifts'!$A$2:$A$101,A57)=1),A57,"")</f>
        <v/>
      </c>
      <c r="J57" s="12">
        <f>IF(A57="","",IF(K57&lt;&gt;"OK","Review input",IF(F57&lt;&gt;"Pending",F57,IF(E57="","Set deadline",IF(Settings!$B$2="","Set review time",IF(E57&lt;=Settings!$B$2,"Follow up","Await response"))))))</f>
        <v/>
      </c>
      <c r="K57" s="12">
        <f>IF(COUNTA(A57:H57)=0,"",IF(AND(ISTEXT(A57),A57&lt;&gt;"",ISNUMBER(B57),ISNUMBER(D57),OR(E57="",ISNUMBER(E57)),OR(G57="",ISNUMBER(G57)),AND(OR(Settings!$B$2="",ISNUMBER(Settings!$B$2)),ISNUMBER(Settings!$B$3),Settings!$B$4&lt;&gt;"",OR(Settings!$B$5="US DST observed",Settings!$B$5="No DST",Settings!$B$5="Manual review"))),IF(AND(COUNTIF('Open Shifts'!$A$2:$A$101,A57)=1,B57&gt;0,B57=INT(B57),COUNTIFS($A$2:$A$101,A57,$B$2:$B$101,B57)=1,COUNTIF(Settings!$D$2:$D$9,C57)=1,COUNTIF(Settings!$F$2:$F$6,F57)=1,OR(F57="Pending",F57="Accepted",F57="Declined",F57="No response",F57="Withdrawn"),D57&gt;=1,OR(E57="",E57&gt;=D57),OR(G57="",G57&gt;=D57),OR(F57="Pending",E57&lt;&gt;""),OR(AND(F57="Pending",G57=""),AND(F57&lt;&gt;"Pending",OR(F57="Withdrawn",G57&lt;&gt;""))),OR(G57="",E57="",G57&lt;=E57),Settings!$B$3&gt;0,NOT(OR(Settings!$B$5="Manual review",AND(Settings!$B$5="US DST observed",OR(AND(D57&lt;(DATE(YEAR(D57),3,8)+MOD(1-WEEKDAY(DATE(YEAR(D57),3,8)),7))+1,MAX(D57:E57,G57)&gt;=(DATE(YEAR(D57),3,8)+MOD(1-WEEKDAY(DATE(YEAR(D57),3,8)),7))),AND(D57&lt;(DATE(YEAR(D57),11,1)+MOD(1-WEEKDAY(DATE(YEAR(D57),11,1)),7))+1,MAX(D57:E57,G57)&gt;=(DATE(YEAR(D57),11,1)+MOD(1-WEEKDAY(DATE(YEAR(D57),11,1)),7))),AND(D57&lt;(DATE(YEAR(MAX(D57:E57,G57)),3,8)+MOD(1-WEEKDAY(DATE(YEAR(MAX(D57:E57,G57)),3,8)),7))+1,MAX(D57:E57,G57)&gt;=(DATE(YEAR(MAX(D57:E57,G57)),3,8)+MOD(1-WEEKDAY(DATE(YEAR(MAX(D57:E57,G57)),3,8)),7))),AND(D57&lt;(DATE(YEAR(MAX(D57:E57,G57)),11,1)+MOD(1-WEEKDAY(DATE(YEAR(MAX(D57:E57,G57)),11,1)),7))+1,MAX(D57:E57,G57)&gt;=(DATE(YEAR(MAX(D57:E57,G57)),11,1)+MOD(1-WEEKDAY(DATE(YEAR(MAX(D57:E57,G57)),11,1)),7)))))))),"OK","Review input"),"Review input"))</f>
        <v/>
      </c>
      <c r="L57" s="25">
        <f>IF(D57="","",IF(AND(ISNUMBER(D57),ISNUMBER(Settings!$B$3)),IF(Settings!$B$3&gt;0,D57+Settings!$B$3/1440,""),""))</f>
        <v/>
      </c>
      <c r="N57">
        <f>IF('Open Shifts'!A57="","",'Open Shifts'!A57)</f>
        <v/>
      </c>
      <c r="O57">
        <f>""</f>
        <v/>
      </c>
      <c r="P57">
        <f>""</f>
        <v/>
      </c>
    </row>
    <row r="58" ht="34" customHeight="1">
      <c r="A58" s="3" t="n"/>
      <c r="B58" s="14" t="n"/>
      <c r="C58" s="3" t="n"/>
      <c r="D58" s="22" t="n"/>
      <c r="E58" s="22" t="n"/>
      <c r="F58" s="3" t="n"/>
      <c r="G58" s="22" t="n"/>
      <c r="H58" s="3" t="n"/>
      <c r="I58" s="7">
        <f>IF(AND(A58&lt;&gt;"",C58&lt;&gt;"",F58="Accepted",G58&lt;&gt;"",COUNTIF('Open Shifts'!$A$2:$A$101,A58)=1),A58,"")</f>
        <v/>
      </c>
      <c r="J58" s="7">
        <f>IF(A58="","",IF(K58&lt;&gt;"OK","Review input",IF(F58&lt;&gt;"Pending",F58,IF(E58="","Set deadline",IF(Settings!$B$2="","Set review time",IF(E58&lt;=Settings!$B$2,"Follow up","Await response"))))))</f>
        <v/>
      </c>
      <c r="K58" s="7">
        <f>IF(COUNTA(A58:H58)=0,"",IF(AND(ISTEXT(A58),A58&lt;&gt;"",ISNUMBER(B58),ISNUMBER(D58),OR(E58="",ISNUMBER(E58)),OR(G58="",ISNUMBER(G58)),AND(OR(Settings!$B$2="",ISNUMBER(Settings!$B$2)),ISNUMBER(Settings!$B$3),Settings!$B$4&lt;&gt;"",OR(Settings!$B$5="US DST observed",Settings!$B$5="No DST",Settings!$B$5="Manual review"))),IF(AND(COUNTIF('Open Shifts'!$A$2:$A$101,A58)=1,B58&gt;0,B58=INT(B58),COUNTIFS($A$2:$A$101,A58,$B$2:$B$101,B58)=1,COUNTIF(Settings!$D$2:$D$9,C58)=1,COUNTIF(Settings!$F$2:$F$6,F58)=1,OR(F58="Pending",F58="Accepted",F58="Declined",F58="No response",F58="Withdrawn"),D58&gt;=1,OR(E58="",E58&gt;=D58),OR(G58="",G58&gt;=D58),OR(F58="Pending",E58&lt;&gt;""),OR(AND(F58="Pending",G58=""),AND(F58&lt;&gt;"Pending",OR(F58="Withdrawn",G58&lt;&gt;""))),OR(G58="",E58="",G58&lt;=E58),Settings!$B$3&gt;0,NOT(OR(Settings!$B$5="Manual review",AND(Settings!$B$5="US DST observed",OR(AND(D58&lt;(DATE(YEAR(D58),3,8)+MOD(1-WEEKDAY(DATE(YEAR(D58),3,8)),7))+1,MAX(D58:E58,G58)&gt;=(DATE(YEAR(D58),3,8)+MOD(1-WEEKDAY(DATE(YEAR(D58),3,8)),7))),AND(D58&lt;(DATE(YEAR(D58),11,1)+MOD(1-WEEKDAY(DATE(YEAR(D58),11,1)),7))+1,MAX(D58:E58,G58)&gt;=(DATE(YEAR(D58),11,1)+MOD(1-WEEKDAY(DATE(YEAR(D58),11,1)),7))),AND(D58&lt;(DATE(YEAR(MAX(D58:E58,G58)),3,8)+MOD(1-WEEKDAY(DATE(YEAR(MAX(D58:E58,G58)),3,8)),7))+1,MAX(D58:E58,G58)&gt;=(DATE(YEAR(MAX(D58:E58,G58)),3,8)+MOD(1-WEEKDAY(DATE(YEAR(MAX(D58:E58,G58)),3,8)),7))),AND(D58&lt;(DATE(YEAR(MAX(D58:E58,G58)),11,1)+MOD(1-WEEKDAY(DATE(YEAR(MAX(D58:E58,G58)),11,1)),7))+1,MAX(D58:E58,G58)&gt;=(DATE(YEAR(MAX(D58:E58,G58)),11,1)+MOD(1-WEEKDAY(DATE(YEAR(MAX(D58:E58,G58)),11,1)),7)))))))),"OK","Review input"),"Review input"))</f>
        <v/>
      </c>
      <c r="L58" s="24">
        <f>IF(D58="","",IF(AND(ISNUMBER(D58),ISNUMBER(Settings!$B$3)),IF(Settings!$B$3&gt;0,D58+Settings!$B$3/1440,""),""))</f>
        <v/>
      </c>
      <c r="N58">
        <f>IF('Open Shifts'!A58="","",'Open Shifts'!A58)</f>
        <v/>
      </c>
      <c r="O58">
        <f>""</f>
        <v/>
      </c>
      <c r="P58">
        <f>""</f>
        <v/>
      </c>
    </row>
    <row r="59" ht="34" customHeight="1">
      <c r="A59" s="3" t="n"/>
      <c r="B59" s="14" t="n"/>
      <c r="C59" s="3" t="n"/>
      <c r="D59" s="22" t="n"/>
      <c r="E59" s="22" t="n"/>
      <c r="F59" s="3" t="n"/>
      <c r="G59" s="22" t="n"/>
      <c r="H59" s="3" t="n"/>
      <c r="I59" s="12">
        <f>IF(AND(A59&lt;&gt;"",C59&lt;&gt;"",F59="Accepted",G59&lt;&gt;"",COUNTIF('Open Shifts'!$A$2:$A$101,A59)=1),A59,"")</f>
        <v/>
      </c>
      <c r="J59" s="12">
        <f>IF(A59="","",IF(K59&lt;&gt;"OK","Review input",IF(F59&lt;&gt;"Pending",F59,IF(E59="","Set deadline",IF(Settings!$B$2="","Set review time",IF(E59&lt;=Settings!$B$2,"Follow up","Await response"))))))</f>
        <v/>
      </c>
      <c r="K59" s="12">
        <f>IF(COUNTA(A59:H59)=0,"",IF(AND(ISTEXT(A59),A59&lt;&gt;"",ISNUMBER(B59),ISNUMBER(D59),OR(E59="",ISNUMBER(E59)),OR(G59="",ISNUMBER(G59)),AND(OR(Settings!$B$2="",ISNUMBER(Settings!$B$2)),ISNUMBER(Settings!$B$3),Settings!$B$4&lt;&gt;"",OR(Settings!$B$5="US DST observed",Settings!$B$5="No DST",Settings!$B$5="Manual review"))),IF(AND(COUNTIF('Open Shifts'!$A$2:$A$101,A59)=1,B59&gt;0,B59=INT(B59),COUNTIFS($A$2:$A$101,A59,$B$2:$B$101,B59)=1,COUNTIF(Settings!$D$2:$D$9,C59)=1,COUNTIF(Settings!$F$2:$F$6,F59)=1,OR(F59="Pending",F59="Accepted",F59="Declined",F59="No response",F59="Withdrawn"),D59&gt;=1,OR(E59="",E59&gt;=D59),OR(G59="",G59&gt;=D59),OR(F59="Pending",E59&lt;&gt;""),OR(AND(F59="Pending",G59=""),AND(F59&lt;&gt;"Pending",OR(F59="Withdrawn",G59&lt;&gt;""))),OR(G59="",E59="",G59&lt;=E59),Settings!$B$3&gt;0,NOT(OR(Settings!$B$5="Manual review",AND(Settings!$B$5="US DST observed",OR(AND(D59&lt;(DATE(YEAR(D59),3,8)+MOD(1-WEEKDAY(DATE(YEAR(D59),3,8)),7))+1,MAX(D59:E59,G59)&gt;=(DATE(YEAR(D59),3,8)+MOD(1-WEEKDAY(DATE(YEAR(D59),3,8)),7))),AND(D59&lt;(DATE(YEAR(D59),11,1)+MOD(1-WEEKDAY(DATE(YEAR(D59),11,1)),7))+1,MAX(D59:E59,G59)&gt;=(DATE(YEAR(D59),11,1)+MOD(1-WEEKDAY(DATE(YEAR(D59),11,1)),7))),AND(D59&lt;(DATE(YEAR(MAX(D59:E59,G59)),3,8)+MOD(1-WEEKDAY(DATE(YEAR(MAX(D59:E59,G59)),3,8)),7))+1,MAX(D59:E59,G59)&gt;=(DATE(YEAR(MAX(D59:E59,G59)),3,8)+MOD(1-WEEKDAY(DATE(YEAR(MAX(D59:E59,G59)),3,8)),7))),AND(D59&lt;(DATE(YEAR(MAX(D59:E59,G59)),11,1)+MOD(1-WEEKDAY(DATE(YEAR(MAX(D59:E59,G59)),11,1)),7))+1,MAX(D59:E59,G59)&gt;=(DATE(YEAR(MAX(D59:E59,G59)),11,1)+MOD(1-WEEKDAY(DATE(YEAR(MAX(D59:E59,G59)),11,1)),7)))))))),"OK","Review input"),"Review input"))</f>
        <v/>
      </c>
      <c r="L59" s="25">
        <f>IF(D59="","",IF(AND(ISNUMBER(D59),ISNUMBER(Settings!$B$3)),IF(Settings!$B$3&gt;0,D59+Settings!$B$3/1440,""),""))</f>
        <v/>
      </c>
      <c r="N59">
        <f>IF('Open Shifts'!A59="","",'Open Shifts'!A59)</f>
        <v/>
      </c>
      <c r="O59">
        <f>""</f>
        <v/>
      </c>
      <c r="P59">
        <f>""</f>
        <v/>
      </c>
    </row>
    <row r="60" ht="34" customHeight="1">
      <c r="A60" s="3" t="n"/>
      <c r="B60" s="14" t="n"/>
      <c r="C60" s="3" t="n"/>
      <c r="D60" s="22" t="n"/>
      <c r="E60" s="22" t="n"/>
      <c r="F60" s="3" t="n"/>
      <c r="G60" s="22" t="n"/>
      <c r="H60" s="3" t="n"/>
      <c r="I60" s="7">
        <f>IF(AND(A60&lt;&gt;"",C60&lt;&gt;"",F60="Accepted",G60&lt;&gt;"",COUNTIF('Open Shifts'!$A$2:$A$101,A60)=1),A60,"")</f>
        <v/>
      </c>
      <c r="J60" s="7">
        <f>IF(A60="","",IF(K60&lt;&gt;"OK","Review input",IF(F60&lt;&gt;"Pending",F60,IF(E60="","Set deadline",IF(Settings!$B$2="","Set review time",IF(E60&lt;=Settings!$B$2,"Follow up","Await response"))))))</f>
        <v/>
      </c>
      <c r="K60" s="7">
        <f>IF(COUNTA(A60:H60)=0,"",IF(AND(ISTEXT(A60),A60&lt;&gt;"",ISNUMBER(B60),ISNUMBER(D60),OR(E60="",ISNUMBER(E60)),OR(G60="",ISNUMBER(G60)),AND(OR(Settings!$B$2="",ISNUMBER(Settings!$B$2)),ISNUMBER(Settings!$B$3),Settings!$B$4&lt;&gt;"",OR(Settings!$B$5="US DST observed",Settings!$B$5="No DST",Settings!$B$5="Manual review"))),IF(AND(COUNTIF('Open Shifts'!$A$2:$A$101,A60)=1,B60&gt;0,B60=INT(B60),COUNTIFS($A$2:$A$101,A60,$B$2:$B$101,B60)=1,COUNTIF(Settings!$D$2:$D$9,C60)=1,COUNTIF(Settings!$F$2:$F$6,F60)=1,OR(F60="Pending",F60="Accepted",F60="Declined",F60="No response",F60="Withdrawn"),D60&gt;=1,OR(E60="",E60&gt;=D60),OR(G60="",G60&gt;=D60),OR(F60="Pending",E60&lt;&gt;""),OR(AND(F60="Pending",G60=""),AND(F60&lt;&gt;"Pending",OR(F60="Withdrawn",G60&lt;&gt;""))),OR(G60="",E60="",G60&lt;=E60),Settings!$B$3&gt;0,NOT(OR(Settings!$B$5="Manual review",AND(Settings!$B$5="US DST observed",OR(AND(D60&lt;(DATE(YEAR(D60),3,8)+MOD(1-WEEKDAY(DATE(YEAR(D60),3,8)),7))+1,MAX(D60:E60,G60)&gt;=(DATE(YEAR(D60),3,8)+MOD(1-WEEKDAY(DATE(YEAR(D60),3,8)),7))),AND(D60&lt;(DATE(YEAR(D60),11,1)+MOD(1-WEEKDAY(DATE(YEAR(D60),11,1)),7))+1,MAX(D60:E60,G60)&gt;=(DATE(YEAR(D60),11,1)+MOD(1-WEEKDAY(DATE(YEAR(D60),11,1)),7))),AND(D60&lt;(DATE(YEAR(MAX(D60:E60,G60)),3,8)+MOD(1-WEEKDAY(DATE(YEAR(MAX(D60:E60,G60)),3,8)),7))+1,MAX(D60:E60,G60)&gt;=(DATE(YEAR(MAX(D60:E60,G60)),3,8)+MOD(1-WEEKDAY(DATE(YEAR(MAX(D60:E60,G60)),3,8)),7))),AND(D60&lt;(DATE(YEAR(MAX(D60:E60,G60)),11,1)+MOD(1-WEEKDAY(DATE(YEAR(MAX(D60:E60,G60)),11,1)),7))+1,MAX(D60:E60,G60)&gt;=(DATE(YEAR(MAX(D60:E60,G60)),11,1)+MOD(1-WEEKDAY(DATE(YEAR(MAX(D60:E60,G60)),11,1)),7)))))))),"OK","Review input"),"Review input"))</f>
        <v/>
      </c>
      <c r="L60" s="24">
        <f>IF(D60="","",IF(AND(ISNUMBER(D60),ISNUMBER(Settings!$B$3)),IF(Settings!$B$3&gt;0,D60+Settings!$B$3/1440,""),""))</f>
        <v/>
      </c>
      <c r="N60">
        <f>IF('Open Shifts'!A60="","",'Open Shifts'!A60)</f>
        <v/>
      </c>
      <c r="O60">
        <f>""</f>
        <v/>
      </c>
      <c r="P60">
        <f>""</f>
        <v/>
      </c>
    </row>
    <row r="61" ht="34" customHeight="1">
      <c r="A61" s="3" t="n"/>
      <c r="B61" s="14" t="n"/>
      <c r="C61" s="3" t="n"/>
      <c r="D61" s="22" t="n"/>
      <c r="E61" s="22" t="n"/>
      <c r="F61" s="3" t="n"/>
      <c r="G61" s="22" t="n"/>
      <c r="H61" s="3" t="n"/>
      <c r="I61" s="12">
        <f>IF(AND(A61&lt;&gt;"",C61&lt;&gt;"",F61="Accepted",G61&lt;&gt;"",COUNTIF('Open Shifts'!$A$2:$A$101,A61)=1),A61,"")</f>
        <v/>
      </c>
      <c r="J61" s="12">
        <f>IF(A61="","",IF(K61&lt;&gt;"OK","Review input",IF(F61&lt;&gt;"Pending",F61,IF(E61="","Set deadline",IF(Settings!$B$2="","Set review time",IF(E61&lt;=Settings!$B$2,"Follow up","Await response"))))))</f>
        <v/>
      </c>
      <c r="K61" s="12">
        <f>IF(COUNTA(A61:H61)=0,"",IF(AND(ISTEXT(A61),A61&lt;&gt;"",ISNUMBER(B61),ISNUMBER(D61),OR(E61="",ISNUMBER(E61)),OR(G61="",ISNUMBER(G61)),AND(OR(Settings!$B$2="",ISNUMBER(Settings!$B$2)),ISNUMBER(Settings!$B$3),Settings!$B$4&lt;&gt;"",OR(Settings!$B$5="US DST observed",Settings!$B$5="No DST",Settings!$B$5="Manual review"))),IF(AND(COUNTIF('Open Shifts'!$A$2:$A$101,A61)=1,B61&gt;0,B61=INT(B61),COUNTIFS($A$2:$A$101,A61,$B$2:$B$101,B61)=1,COUNTIF(Settings!$D$2:$D$9,C61)=1,COUNTIF(Settings!$F$2:$F$6,F61)=1,OR(F61="Pending",F61="Accepted",F61="Declined",F61="No response",F61="Withdrawn"),D61&gt;=1,OR(E61="",E61&gt;=D61),OR(G61="",G61&gt;=D61),OR(F61="Pending",E61&lt;&gt;""),OR(AND(F61="Pending",G61=""),AND(F61&lt;&gt;"Pending",OR(F61="Withdrawn",G61&lt;&gt;""))),OR(G61="",E61="",G61&lt;=E61),Settings!$B$3&gt;0,NOT(OR(Settings!$B$5="Manual review",AND(Settings!$B$5="US DST observed",OR(AND(D61&lt;(DATE(YEAR(D61),3,8)+MOD(1-WEEKDAY(DATE(YEAR(D61),3,8)),7))+1,MAX(D61:E61,G61)&gt;=(DATE(YEAR(D61),3,8)+MOD(1-WEEKDAY(DATE(YEAR(D61),3,8)),7))),AND(D61&lt;(DATE(YEAR(D61),11,1)+MOD(1-WEEKDAY(DATE(YEAR(D61),11,1)),7))+1,MAX(D61:E61,G61)&gt;=(DATE(YEAR(D61),11,1)+MOD(1-WEEKDAY(DATE(YEAR(D61),11,1)),7))),AND(D61&lt;(DATE(YEAR(MAX(D61:E61,G61)),3,8)+MOD(1-WEEKDAY(DATE(YEAR(MAX(D61:E61,G61)),3,8)),7))+1,MAX(D61:E61,G61)&gt;=(DATE(YEAR(MAX(D61:E61,G61)),3,8)+MOD(1-WEEKDAY(DATE(YEAR(MAX(D61:E61,G61)),3,8)),7))),AND(D61&lt;(DATE(YEAR(MAX(D61:E61,G61)),11,1)+MOD(1-WEEKDAY(DATE(YEAR(MAX(D61:E61,G61)),11,1)),7))+1,MAX(D61:E61,G61)&gt;=(DATE(YEAR(MAX(D61:E61,G61)),11,1)+MOD(1-WEEKDAY(DATE(YEAR(MAX(D61:E61,G61)),11,1)),7)))))))),"OK","Review input"),"Review input"))</f>
        <v/>
      </c>
      <c r="L61" s="25">
        <f>IF(D61="","",IF(AND(ISNUMBER(D61),ISNUMBER(Settings!$B$3)),IF(Settings!$B$3&gt;0,D61+Settings!$B$3/1440,""),""))</f>
        <v/>
      </c>
      <c r="N61">
        <f>IF('Open Shifts'!A61="","",'Open Shifts'!A61)</f>
        <v/>
      </c>
      <c r="O61">
        <f>""</f>
        <v/>
      </c>
      <c r="P61">
        <f>""</f>
        <v/>
      </c>
    </row>
    <row r="62" ht="34" customHeight="1">
      <c r="A62" s="3" t="n"/>
      <c r="B62" s="14" t="n"/>
      <c r="C62" s="3" t="n"/>
      <c r="D62" s="22" t="n"/>
      <c r="E62" s="22" t="n"/>
      <c r="F62" s="3" t="n"/>
      <c r="G62" s="22" t="n"/>
      <c r="H62" s="3" t="n"/>
      <c r="I62" s="7">
        <f>IF(AND(A62&lt;&gt;"",C62&lt;&gt;"",F62="Accepted",G62&lt;&gt;"",COUNTIF('Open Shifts'!$A$2:$A$101,A62)=1),A62,"")</f>
        <v/>
      </c>
      <c r="J62" s="7">
        <f>IF(A62="","",IF(K62&lt;&gt;"OK","Review input",IF(F62&lt;&gt;"Pending",F62,IF(E62="","Set deadline",IF(Settings!$B$2="","Set review time",IF(E62&lt;=Settings!$B$2,"Follow up","Await response"))))))</f>
        <v/>
      </c>
      <c r="K62" s="7">
        <f>IF(COUNTA(A62:H62)=0,"",IF(AND(ISTEXT(A62),A62&lt;&gt;"",ISNUMBER(B62),ISNUMBER(D62),OR(E62="",ISNUMBER(E62)),OR(G62="",ISNUMBER(G62)),AND(OR(Settings!$B$2="",ISNUMBER(Settings!$B$2)),ISNUMBER(Settings!$B$3),Settings!$B$4&lt;&gt;"",OR(Settings!$B$5="US DST observed",Settings!$B$5="No DST",Settings!$B$5="Manual review"))),IF(AND(COUNTIF('Open Shifts'!$A$2:$A$101,A62)=1,B62&gt;0,B62=INT(B62),COUNTIFS($A$2:$A$101,A62,$B$2:$B$101,B62)=1,COUNTIF(Settings!$D$2:$D$9,C62)=1,COUNTIF(Settings!$F$2:$F$6,F62)=1,OR(F62="Pending",F62="Accepted",F62="Declined",F62="No response",F62="Withdrawn"),D62&gt;=1,OR(E62="",E62&gt;=D62),OR(G62="",G62&gt;=D62),OR(F62="Pending",E62&lt;&gt;""),OR(AND(F62="Pending",G62=""),AND(F62&lt;&gt;"Pending",OR(F62="Withdrawn",G62&lt;&gt;""))),OR(G62="",E62="",G62&lt;=E62),Settings!$B$3&gt;0,NOT(OR(Settings!$B$5="Manual review",AND(Settings!$B$5="US DST observed",OR(AND(D62&lt;(DATE(YEAR(D62),3,8)+MOD(1-WEEKDAY(DATE(YEAR(D62),3,8)),7))+1,MAX(D62:E62,G62)&gt;=(DATE(YEAR(D62),3,8)+MOD(1-WEEKDAY(DATE(YEAR(D62),3,8)),7))),AND(D62&lt;(DATE(YEAR(D62),11,1)+MOD(1-WEEKDAY(DATE(YEAR(D62),11,1)),7))+1,MAX(D62:E62,G62)&gt;=(DATE(YEAR(D62),11,1)+MOD(1-WEEKDAY(DATE(YEAR(D62),11,1)),7))),AND(D62&lt;(DATE(YEAR(MAX(D62:E62,G62)),3,8)+MOD(1-WEEKDAY(DATE(YEAR(MAX(D62:E62,G62)),3,8)),7))+1,MAX(D62:E62,G62)&gt;=(DATE(YEAR(MAX(D62:E62,G62)),3,8)+MOD(1-WEEKDAY(DATE(YEAR(MAX(D62:E62,G62)),3,8)),7))),AND(D62&lt;(DATE(YEAR(MAX(D62:E62,G62)),11,1)+MOD(1-WEEKDAY(DATE(YEAR(MAX(D62:E62,G62)),11,1)),7))+1,MAX(D62:E62,G62)&gt;=(DATE(YEAR(MAX(D62:E62,G62)),11,1)+MOD(1-WEEKDAY(DATE(YEAR(MAX(D62:E62,G62)),11,1)),7)))))))),"OK","Review input"),"Review input"))</f>
        <v/>
      </c>
      <c r="L62" s="24">
        <f>IF(D62="","",IF(AND(ISNUMBER(D62),ISNUMBER(Settings!$B$3)),IF(Settings!$B$3&gt;0,D62+Settings!$B$3/1440,""),""))</f>
        <v/>
      </c>
      <c r="N62">
        <f>IF('Open Shifts'!A62="","",'Open Shifts'!A62)</f>
        <v/>
      </c>
      <c r="O62">
        <f>""</f>
        <v/>
      </c>
      <c r="P62">
        <f>""</f>
        <v/>
      </c>
    </row>
    <row r="63" ht="34" customHeight="1">
      <c r="A63" s="3" t="n"/>
      <c r="B63" s="14" t="n"/>
      <c r="C63" s="3" t="n"/>
      <c r="D63" s="22" t="n"/>
      <c r="E63" s="22" t="n"/>
      <c r="F63" s="3" t="n"/>
      <c r="G63" s="22" t="n"/>
      <c r="H63" s="3" t="n"/>
      <c r="I63" s="12">
        <f>IF(AND(A63&lt;&gt;"",C63&lt;&gt;"",F63="Accepted",G63&lt;&gt;"",COUNTIF('Open Shifts'!$A$2:$A$101,A63)=1),A63,"")</f>
        <v/>
      </c>
      <c r="J63" s="12">
        <f>IF(A63="","",IF(K63&lt;&gt;"OK","Review input",IF(F63&lt;&gt;"Pending",F63,IF(E63="","Set deadline",IF(Settings!$B$2="","Set review time",IF(E63&lt;=Settings!$B$2,"Follow up","Await response"))))))</f>
        <v/>
      </c>
      <c r="K63" s="12">
        <f>IF(COUNTA(A63:H63)=0,"",IF(AND(ISTEXT(A63),A63&lt;&gt;"",ISNUMBER(B63),ISNUMBER(D63),OR(E63="",ISNUMBER(E63)),OR(G63="",ISNUMBER(G63)),AND(OR(Settings!$B$2="",ISNUMBER(Settings!$B$2)),ISNUMBER(Settings!$B$3),Settings!$B$4&lt;&gt;"",OR(Settings!$B$5="US DST observed",Settings!$B$5="No DST",Settings!$B$5="Manual review"))),IF(AND(COUNTIF('Open Shifts'!$A$2:$A$101,A63)=1,B63&gt;0,B63=INT(B63),COUNTIFS($A$2:$A$101,A63,$B$2:$B$101,B63)=1,COUNTIF(Settings!$D$2:$D$9,C63)=1,COUNTIF(Settings!$F$2:$F$6,F63)=1,OR(F63="Pending",F63="Accepted",F63="Declined",F63="No response",F63="Withdrawn"),D63&gt;=1,OR(E63="",E63&gt;=D63),OR(G63="",G63&gt;=D63),OR(F63="Pending",E63&lt;&gt;""),OR(AND(F63="Pending",G63=""),AND(F63&lt;&gt;"Pending",OR(F63="Withdrawn",G63&lt;&gt;""))),OR(G63="",E63="",G63&lt;=E63),Settings!$B$3&gt;0,NOT(OR(Settings!$B$5="Manual review",AND(Settings!$B$5="US DST observed",OR(AND(D63&lt;(DATE(YEAR(D63),3,8)+MOD(1-WEEKDAY(DATE(YEAR(D63),3,8)),7))+1,MAX(D63:E63,G63)&gt;=(DATE(YEAR(D63),3,8)+MOD(1-WEEKDAY(DATE(YEAR(D63),3,8)),7))),AND(D63&lt;(DATE(YEAR(D63),11,1)+MOD(1-WEEKDAY(DATE(YEAR(D63),11,1)),7))+1,MAX(D63:E63,G63)&gt;=(DATE(YEAR(D63),11,1)+MOD(1-WEEKDAY(DATE(YEAR(D63),11,1)),7))),AND(D63&lt;(DATE(YEAR(MAX(D63:E63,G63)),3,8)+MOD(1-WEEKDAY(DATE(YEAR(MAX(D63:E63,G63)),3,8)),7))+1,MAX(D63:E63,G63)&gt;=(DATE(YEAR(MAX(D63:E63,G63)),3,8)+MOD(1-WEEKDAY(DATE(YEAR(MAX(D63:E63,G63)),3,8)),7))),AND(D63&lt;(DATE(YEAR(MAX(D63:E63,G63)),11,1)+MOD(1-WEEKDAY(DATE(YEAR(MAX(D63:E63,G63)),11,1)),7))+1,MAX(D63:E63,G63)&gt;=(DATE(YEAR(MAX(D63:E63,G63)),11,1)+MOD(1-WEEKDAY(DATE(YEAR(MAX(D63:E63,G63)),11,1)),7)))))))),"OK","Review input"),"Review input"))</f>
        <v/>
      </c>
      <c r="L63" s="25">
        <f>IF(D63="","",IF(AND(ISNUMBER(D63),ISNUMBER(Settings!$B$3)),IF(Settings!$B$3&gt;0,D63+Settings!$B$3/1440,""),""))</f>
        <v/>
      </c>
      <c r="N63">
        <f>IF('Open Shifts'!A63="","",'Open Shifts'!A63)</f>
        <v/>
      </c>
      <c r="O63">
        <f>""</f>
        <v/>
      </c>
      <c r="P63">
        <f>""</f>
        <v/>
      </c>
    </row>
    <row r="64" ht="34" customHeight="1">
      <c r="A64" s="3" t="n"/>
      <c r="B64" s="14" t="n"/>
      <c r="C64" s="3" t="n"/>
      <c r="D64" s="22" t="n"/>
      <c r="E64" s="22" t="n"/>
      <c r="F64" s="3" t="n"/>
      <c r="G64" s="22" t="n"/>
      <c r="H64" s="3" t="n"/>
      <c r="I64" s="7">
        <f>IF(AND(A64&lt;&gt;"",C64&lt;&gt;"",F64="Accepted",G64&lt;&gt;"",COUNTIF('Open Shifts'!$A$2:$A$101,A64)=1),A64,"")</f>
        <v/>
      </c>
      <c r="J64" s="7">
        <f>IF(A64="","",IF(K64&lt;&gt;"OK","Review input",IF(F64&lt;&gt;"Pending",F64,IF(E64="","Set deadline",IF(Settings!$B$2="","Set review time",IF(E64&lt;=Settings!$B$2,"Follow up","Await response"))))))</f>
        <v/>
      </c>
      <c r="K64" s="7">
        <f>IF(COUNTA(A64:H64)=0,"",IF(AND(ISTEXT(A64),A64&lt;&gt;"",ISNUMBER(B64),ISNUMBER(D64),OR(E64="",ISNUMBER(E64)),OR(G64="",ISNUMBER(G64)),AND(OR(Settings!$B$2="",ISNUMBER(Settings!$B$2)),ISNUMBER(Settings!$B$3),Settings!$B$4&lt;&gt;"",OR(Settings!$B$5="US DST observed",Settings!$B$5="No DST",Settings!$B$5="Manual review"))),IF(AND(COUNTIF('Open Shifts'!$A$2:$A$101,A64)=1,B64&gt;0,B64=INT(B64),COUNTIFS($A$2:$A$101,A64,$B$2:$B$101,B64)=1,COUNTIF(Settings!$D$2:$D$9,C64)=1,COUNTIF(Settings!$F$2:$F$6,F64)=1,OR(F64="Pending",F64="Accepted",F64="Declined",F64="No response",F64="Withdrawn"),D64&gt;=1,OR(E64="",E64&gt;=D64),OR(G64="",G64&gt;=D64),OR(F64="Pending",E64&lt;&gt;""),OR(AND(F64="Pending",G64=""),AND(F64&lt;&gt;"Pending",OR(F64="Withdrawn",G64&lt;&gt;""))),OR(G64="",E64="",G64&lt;=E64),Settings!$B$3&gt;0,NOT(OR(Settings!$B$5="Manual review",AND(Settings!$B$5="US DST observed",OR(AND(D64&lt;(DATE(YEAR(D64),3,8)+MOD(1-WEEKDAY(DATE(YEAR(D64),3,8)),7))+1,MAX(D64:E64,G64)&gt;=(DATE(YEAR(D64),3,8)+MOD(1-WEEKDAY(DATE(YEAR(D64),3,8)),7))),AND(D64&lt;(DATE(YEAR(D64),11,1)+MOD(1-WEEKDAY(DATE(YEAR(D64),11,1)),7))+1,MAX(D64:E64,G64)&gt;=(DATE(YEAR(D64),11,1)+MOD(1-WEEKDAY(DATE(YEAR(D64),11,1)),7))),AND(D64&lt;(DATE(YEAR(MAX(D64:E64,G64)),3,8)+MOD(1-WEEKDAY(DATE(YEAR(MAX(D64:E64,G64)),3,8)),7))+1,MAX(D64:E64,G64)&gt;=(DATE(YEAR(MAX(D64:E64,G64)),3,8)+MOD(1-WEEKDAY(DATE(YEAR(MAX(D64:E64,G64)),3,8)),7))),AND(D64&lt;(DATE(YEAR(MAX(D64:E64,G64)),11,1)+MOD(1-WEEKDAY(DATE(YEAR(MAX(D64:E64,G64)),11,1)),7))+1,MAX(D64:E64,G64)&gt;=(DATE(YEAR(MAX(D64:E64,G64)),11,1)+MOD(1-WEEKDAY(DATE(YEAR(MAX(D64:E64,G64)),11,1)),7)))))))),"OK","Review input"),"Review input"))</f>
        <v/>
      </c>
      <c r="L64" s="24">
        <f>IF(D64="","",IF(AND(ISNUMBER(D64),ISNUMBER(Settings!$B$3)),IF(Settings!$B$3&gt;0,D64+Settings!$B$3/1440,""),""))</f>
        <v/>
      </c>
      <c r="N64">
        <f>IF('Open Shifts'!A64="","",'Open Shifts'!A64)</f>
        <v/>
      </c>
      <c r="O64">
        <f>""</f>
        <v/>
      </c>
      <c r="P64">
        <f>""</f>
        <v/>
      </c>
    </row>
    <row r="65" ht="34" customHeight="1">
      <c r="A65" s="3" t="n"/>
      <c r="B65" s="14" t="n"/>
      <c r="C65" s="3" t="n"/>
      <c r="D65" s="22" t="n"/>
      <c r="E65" s="22" t="n"/>
      <c r="F65" s="3" t="n"/>
      <c r="G65" s="22" t="n"/>
      <c r="H65" s="3" t="n"/>
      <c r="I65" s="12">
        <f>IF(AND(A65&lt;&gt;"",C65&lt;&gt;"",F65="Accepted",G65&lt;&gt;"",COUNTIF('Open Shifts'!$A$2:$A$101,A65)=1),A65,"")</f>
        <v/>
      </c>
      <c r="J65" s="12">
        <f>IF(A65="","",IF(K65&lt;&gt;"OK","Review input",IF(F65&lt;&gt;"Pending",F65,IF(E65="","Set deadline",IF(Settings!$B$2="","Set review time",IF(E65&lt;=Settings!$B$2,"Follow up","Await response"))))))</f>
        <v/>
      </c>
      <c r="K65" s="12">
        <f>IF(COUNTA(A65:H65)=0,"",IF(AND(ISTEXT(A65),A65&lt;&gt;"",ISNUMBER(B65),ISNUMBER(D65),OR(E65="",ISNUMBER(E65)),OR(G65="",ISNUMBER(G65)),AND(OR(Settings!$B$2="",ISNUMBER(Settings!$B$2)),ISNUMBER(Settings!$B$3),Settings!$B$4&lt;&gt;"",OR(Settings!$B$5="US DST observed",Settings!$B$5="No DST",Settings!$B$5="Manual review"))),IF(AND(COUNTIF('Open Shifts'!$A$2:$A$101,A65)=1,B65&gt;0,B65=INT(B65),COUNTIFS($A$2:$A$101,A65,$B$2:$B$101,B65)=1,COUNTIF(Settings!$D$2:$D$9,C65)=1,COUNTIF(Settings!$F$2:$F$6,F65)=1,OR(F65="Pending",F65="Accepted",F65="Declined",F65="No response",F65="Withdrawn"),D65&gt;=1,OR(E65="",E65&gt;=D65),OR(G65="",G65&gt;=D65),OR(F65="Pending",E65&lt;&gt;""),OR(AND(F65="Pending",G65=""),AND(F65&lt;&gt;"Pending",OR(F65="Withdrawn",G65&lt;&gt;""))),OR(G65="",E65="",G65&lt;=E65),Settings!$B$3&gt;0,NOT(OR(Settings!$B$5="Manual review",AND(Settings!$B$5="US DST observed",OR(AND(D65&lt;(DATE(YEAR(D65),3,8)+MOD(1-WEEKDAY(DATE(YEAR(D65),3,8)),7))+1,MAX(D65:E65,G65)&gt;=(DATE(YEAR(D65),3,8)+MOD(1-WEEKDAY(DATE(YEAR(D65),3,8)),7))),AND(D65&lt;(DATE(YEAR(D65),11,1)+MOD(1-WEEKDAY(DATE(YEAR(D65),11,1)),7))+1,MAX(D65:E65,G65)&gt;=(DATE(YEAR(D65),11,1)+MOD(1-WEEKDAY(DATE(YEAR(D65),11,1)),7))),AND(D65&lt;(DATE(YEAR(MAX(D65:E65,G65)),3,8)+MOD(1-WEEKDAY(DATE(YEAR(MAX(D65:E65,G65)),3,8)),7))+1,MAX(D65:E65,G65)&gt;=(DATE(YEAR(MAX(D65:E65,G65)),3,8)+MOD(1-WEEKDAY(DATE(YEAR(MAX(D65:E65,G65)),3,8)),7))),AND(D65&lt;(DATE(YEAR(MAX(D65:E65,G65)),11,1)+MOD(1-WEEKDAY(DATE(YEAR(MAX(D65:E65,G65)),11,1)),7))+1,MAX(D65:E65,G65)&gt;=(DATE(YEAR(MAX(D65:E65,G65)),11,1)+MOD(1-WEEKDAY(DATE(YEAR(MAX(D65:E65,G65)),11,1)),7)))))))),"OK","Review input"),"Review input"))</f>
        <v/>
      </c>
      <c r="L65" s="25">
        <f>IF(D65="","",IF(AND(ISNUMBER(D65),ISNUMBER(Settings!$B$3)),IF(Settings!$B$3&gt;0,D65+Settings!$B$3/1440,""),""))</f>
        <v/>
      </c>
      <c r="N65">
        <f>IF('Open Shifts'!A65="","",'Open Shifts'!A65)</f>
        <v/>
      </c>
      <c r="O65">
        <f>""</f>
        <v/>
      </c>
      <c r="P65">
        <f>""</f>
        <v/>
      </c>
    </row>
    <row r="66" ht="34" customHeight="1">
      <c r="A66" s="3" t="n"/>
      <c r="B66" s="14" t="n"/>
      <c r="C66" s="3" t="n"/>
      <c r="D66" s="22" t="n"/>
      <c r="E66" s="22" t="n"/>
      <c r="F66" s="3" t="n"/>
      <c r="G66" s="22" t="n"/>
      <c r="H66" s="3" t="n"/>
      <c r="I66" s="7">
        <f>IF(AND(A66&lt;&gt;"",C66&lt;&gt;"",F66="Accepted",G66&lt;&gt;"",COUNTIF('Open Shifts'!$A$2:$A$101,A66)=1),A66,"")</f>
        <v/>
      </c>
      <c r="J66" s="7">
        <f>IF(A66="","",IF(K66&lt;&gt;"OK","Review input",IF(F66&lt;&gt;"Pending",F66,IF(E66="","Set deadline",IF(Settings!$B$2="","Set review time",IF(E66&lt;=Settings!$B$2,"Follow up","Await response"))))))</f>
        <v/>
      </c>
      <c r="K66" s="7">
        <f>IF(COUNTA(A66:H66)=0,"",IF(AND(ISTEXT(A66),A66&lt;&gt;"",ISNUMBER(B66),ISNUMBER(D66),OR(E66="",ISNUMBER(E66)),OR(G66="",ISNUMBER(G66)),AND(OR(Settings!$B$2="",ISNUMBER(Settings!$B$2)),ISNUMBER(Settings!$B$3),Settings!$B$4&lt;&gt;"",OR(Settings!$B$5="US DST observed",Settings!$B$5="No DST",Settings!$B$5="Manual review"))),IF(AND(COUNTIF('Open Shifts'!$A$2:$A$101,A66)=1,B66&gt;0,B66=INT(B66),COUNTIFS($A$2:$A$101,A66,$B$2:$B$101,B66)=1,COUNTIF(Settings!$D$2:$D$9,C66)=1,COUNTIF(Settings!$F$2:$F$6,F66)=1,OR(F66="Pending",F66="Accepted",F66="Declined",F66="No response",F66="Withdrawn"),D66&gt;=1,OR(E66="",E66&gt;=D66),OR(G66="",G66&gt;=D66),OR(F66="Pending",E66&lt;&gt;""),OR(AND(F66="Pending",G66=""),AND(F66&lt;&gt;"Pending",OR(F66="Withdrawn",G66&lt;&gt;""))),OR(G66="",E66="",G66&lt;=E66),Settings!$B$3&gt;0,NOT(OR(Settings!$B$5="Manual review",AND(Settings!$B$5="US DST observed",OR(AND(D66&lt;(DATE(YEAR(D66),3,8)+MOD(1-WEEKDAY(DATE(YEAR(D66),3,8)),7))+1,MAX(D66:E66,G66)&gt;=(DATE(YEAR(D66),3,8)+MOD(1-WEEKDAY(DATE(YEAR(D66),3,8)),7))),AND(D66&lt;(DATE(YEAR(D66),11,1)+MOD(1-WEEKDAY(DATE(YEAR(D66),11,1)),7))+1,MAX(D66:E66,G66)&gt;=(DATE(YEAR(D66),11,1)+MOD(1-WEEKDAY(DATE(YEAR(D66),11,1)),7))),AND(D66&lt;(DATE(YEAR(MAX(D66:E66,G66)),3,8)+MOD(1-WEEKDAY(DATE(YEAR(MAX(D66:E66,G66)),3,8)),7))+1,MAX(D66:E66,G66)&gt;=(DATE(YEAR(MAX(D66:E66,G66)),3,8)+MOD(1-WEEKDAY(DATE(YEAR(MAX(D66:E66,G66)),3,8)),7))),AND(D66&lt;(DATE(YEAR(MAX(D66:E66,G66)),11,1)+MOD(1-WEEKDAY(DATE(YEAR(MAX(D66:E66,G66)),11,1)),7))+1,MAX(D66:E66,G66)&gt;=(DATE(YEAR(MAX(D66:E66,G66)),11,1)+MOD(1-WEEKDAY(DATE(YEAR(MAX(D66:E66,G66)),11,1)),7)))))))),"OK","Review input"),"Review input"))</f>
        <v/>
      </c>
      <c r="L66" s="24">
        <f>IF(D66="","",IF(AND(ISNUMBER(D66),ISNUMBER(Settings!$B$3)),IF(Settings!$B$3&gt;0,D66+Settings!$B$3/1440,""),""))</f>
        <v/>
      </c>
      <c r="N66">
        <f>IF('Open Shifts'!A66="","",'Open Shifts'!A66)</f>
        <v/>
      </c>
      <c r="O66">
        <f>""</f>
        <v/>
      </c>
      <c r="P66">
        <f>""</f>
        <v/>
      </c>
    </row>
    <row r="67" ht="34" customHeight="1">
      <c r="A67" s="3" t="n"/>
      <c r="B67" s="14" t="n"/>
      <c r="C67" s="3" t="n"/>
      <c r="D67" s="22" t="n"/>
      <c r="E67" s="22" t="n"/>
      <c r="F67" s="3" t="n"/>
      <c r="G67" s="22" t="n"/>
      <c r="H67" s="3" t="n"/>
      <c r="I67" s="12">
        <f>IF(AND(A67&lt;&gt;"",C67&lt;&gt;"",F67="Accepted",G67&lt;&gt;"",COUNTIF('Open Shifts'!$A$2:$A$101,A67)=1),A67,"")</f>
        <v/>
      </c>
      <c r="J67" s="12">
        <f>IF(A67="","",IF(K67&lt;&gt;"OK","Review input",IF(F67&lt;&gt;"Pending",F67,IF(E67="","Set deadline",IF(Settings!$B$2="","Set review time",IF(E67&lt;=Settings!$B$2,"Follow up","Await response"))))))</f>
        <v/>
      </c>
      <c r="K67" s="12">
        <f>IF(COUNTA(A67:H67)=0,"",IF(AND(ISTEXT(A67),A67&lt;&gt;"",ISNUMBER(B67),ISNUMBER(D67),OR(E67="",ISNUMBER(E67)),OR(G67="",ISNUMBER(G67)),AND(OR(Settings!$B$2="",ISNUMBER(Settings!$B$2)),ISNUMBER(Settings!$B$3),Settings!$B$4&lt;&gt;"",OR(Settings!$B$5="US DST observed",Settings!$B$5="No DST",Settings!$B$5="Manual review"))),IF(AND(COUNTIF('Open Shifts'!$A$2:$A$101,A67)=1,B67&gt;0,B67=INT(B67),COUNTIFS($A$2:$A$101,A67,$B$2:$B$101,B67)=1,COUNTIF(Settings!$D$2:$D$9,C67)=1,COUNTIF(Settings!$F$2:$F$6,F67)=1,OR(F67="Pending",F67="Accepted",F67="Declined",F67="No response",F67="Withdrawn"),D67&gt;=1,OR(E67="",E67&gt;=D67),OR(G67="",G67&gt;=D67),OR(F67="Pending",E67&lt;&gt;""),OR(AND(F67="Pending",G67=""),AND(F67&lt;&gt;"Pending",OR(F67="Withdrawn",G67&lt;&gt;""))),OR(G67="",E67="",G67&lt;=E67),Settings!$B$3&gt;0,NOT(OR(Settings!$B$5="Manual review",AND(Settings!$B$5="US DST observed",OR(AND(D67&lt;(DATE(YEAR(D67),3,8)+MOD(1-WEEKDAY(DATE(YEAR(D67),3,8)),7))+1,MAX(D67:E67,G67)&gt;=(DATE(YEAR(D67),3,8)+MOD(1-WEEKDAY(DATE(YEAR(D67),3,8)),7))),AND(D67&lt;(DATE(YEAR(D67),11,1)+MOD(1-WEEKDAY(DATE(YEAR(D67),11,1)),7))+1,MAX(D67:E67,G67)&gt;=(DATE(YEAR(D67),11,1)+MOD(1-WEEKDAY(DATE(YEAR(D67),11,1)),7))),AND(D67&lt;(DATE(YEAR(MAX(D67:E67,G67)),3,8)+MOD(1-WEEKDAY(DATE(YEAR(MAX(D67:E67,G67)),3,8)),7))+1,MAX(D67:E67,G67)&gt;=(DATE(YEAR(MAX(D67:E67,G67)),3,8)+MOD(1-WEEKDAY(DATE(YEAR(MAX(D67:E67,G67)),3,8)),7))),AND(D67&lt;(DATE(YEAR(MAX(D67:E67,G67)),11,1)+MOD(1-WEEKDAY(DATE(YEAR(MAX(D67:E67,G67)),11,1)),7))+1,MAX(D67:E67,G67)&gt;=(DATE(YEAR(MAX(D67:E67,G67)),11,1)+MOD(1-WEEKDAY(DATE(YEAR(MAX(D67:E67,G67)),11,1)),7)))))))),"OK","Review input"),"Review input"))</f>
        <v/>
      </c>
      <c r="L67" s="25">
        <f>IF(D67="","",IF(AND(ISNUMBER(D67),ISNUMBER(Settings!$B$3)),IF(Settings!$B$3&gt;0,D67+Settings!$B$3/1440,""),""))</f>
        <v/>
      </c>
      <c r="N67">
        <f>IF('Open Shifts'!A67="","",'Open Shifts'!A67)</f>
        <v/>
      </c>
      <c r="O67">
        <f>""</f>
        <v/>
      </c>
      <c r="P67">
        <f>""</f>
        <v/>
      </c>
    </row>
    <row r="68" ht="34" customHeight="1">
      <c r="A68" s="3" t="n"/>
      <c r="B68" s="14" t="n"/>
      <c r="C68" s="3" t="n"/>
      <c r="D68" s="22" t="n"/>
      <c r="E68" s="22" t="n"/>
      <c r="F68" s="3" t="n"/>
      <c r="G68" s="22" t="n"/>
      <c r="H68" s="3" t="n"/>
      <c r="I68" s="7">
        <f>IF(AND(A68&lt;&gt;"",C68&lt;&gt;"",F68="Accepted",G68&lt;&gt;"",COUNTIF('Open Shifts'!$A$2:$A$101,A68)=1),A68,"")</f>
        <v/>
      </c>
      <c r="J68" s="7">
        <f>IF(A68="","",IF(K68&lt;&gt;"OK","Review input",IF(F68&lt;&gt;"Pending",F68,IF(E68="","Set deadline",IF(Settings!$B$2="","Set review time",IF(E68&lt;=Settings!$B$2,"Follow up","Await response"))))))</f>
        <v/>
      </c>
      <c r="K68" s="7">
        <f>IF(COUNTA(A68:H68)=0,"",IF(AND(ISTEXT(A68),A68&lt;&gt;"",ISNUMBER(B68),ISNUMBER(D68),OR(E68="",ISNUMBER(E68)),OR(G68="",ISNUMBER(G68)),AND(OR(Settings!$B$2="",ISNUMBER(Settings!$B$2)),ISNUMBER(Settings!$B$3),Settings!$B$4&lt;&gt;"",OR(Settings!$B$5="US DST observed",Settings!$B$5="No DST",Settings!$B$5="Manual review"))),IF(AND(COUNTIF('Open Shifts'!$A$2:$A$101,A68)=1,B68&gt;0,B68=INT(B68),COUNTIFS($A$2:$A$101,A68,$B$2:$B$101,B68)=1,COUNTIF(Settings!$D$2:$D$9,C68)=1,COUNTIF(Settings!$F$2:$F$6,F68)=1,OR(F68="Pending",F68="Accepted",F68="Declined",F68="No response",F68="Withdrawn"),D68&gt;=1,OR(E68="",E68&gt;=D68),OR(G68="",G68&gt;=D68),OR(F68="Pending",E68&lt;&gt;""),OR(AND(F68="Pending",G68=""),AND(F68&lt;&gt;"Pending",OR(F68="Withdrawn",G68&lt;&gt;""))),OR(G68="",E68="",G68&lt;=E68),Settings!$B$3&gt;0,NOT(OR(Settings!$B$5="Manual review",AND(Settings!$B$5="US DST observed",OR(AND(D68&lt;(DATE(YEAR(D68),3,8)+MOD(1-WEEKDAY(DATE(YEAR(D68),3,8)),7))+1,MAX(D68:E68,G68)&gt;=(DATE(YEAR(D68),3,8)+MOD(1-WEEKDAY(DATE(YEAR(D68),3,8)),7))),AND(D68&lt;(DATE(YEAR(D68),11,1)+MOD(1-WEEKDAY(DATE(YEAR(D68),11,1)),7))+1,MAX(D68:E68,G68)&gt;=(DATE(YEAR(D68),11,1)+MOD(1-WEEKDAY(DATE(YEAR(D68),11,1)),7))),AND(D68&lt;(DATE(YEAR(MAX(D68:E68,G68)),3,8)+MOD(1-WEEKDAY(DATE(YEAR(MAX(D68:E68,G68)),3,8)),7))+1,MAX(D68:E68,G68)&gt;=(DATE(YEAR(MAX(D68:E68,G68)),3,8)+MOD(1-WEEKDAY(DATE(YEAR(MAX(D68:E68,G68)),3,8)),7))),AND(D68&lt;(DATE(YEAR(MAX(D68:E68,G68)),11,1)+MOD(1-WEEKDAY(DATE(YEAR(MAX(D68:E68,G68)),11,1)),7))+1,MAX(D68:E68,G68)&gt;=(DATE(YEAR(MAX(D68:E68,G68)),11,1)+MOD(1-WEEKDAY(DATE(YEAR(MAX(D68:E68,G68)),11,1)),7)))))))),"OK","Review input"),"Review input"))</f>
        <v/>
      </c>
      <c r="L68" s="24">
        <f>IF(D68="","",IF(AND(ISNUMBER(D68),ISNUMBER(Settings!$B$3)),IF(Settings!$B$3&gt;0,D68+Settings!$B$3/1440,""),""))</f>
        <v/>
      </c>
      <c r="N68">
        <f>IF('Open Shifts'!A68="","",'Open Shifts'!A68)</f>
        <v/>
      </c>
      <c r="O68">
        <f>""</f>
        <v/>
      </c>
      <c r="P68">
        <f>""</f>
        <v/>
      </c>
    </row>
    <row r="69" ht="34" customHeight="1">
      <c r="A69" s="3" t="n"/>
      <c r="B69" s="14" t="n"/>
      <c r="C69" s="3" t="n"/>
      <c r="D69" s="22" t="n"/>
      <c r="E69" s="22" t="n"/>
      <c r="F69" s="3" t="n"/>
      <c r="G69" s="22" t="n"/>
      <c r="H69" s="3" t="n"/>
      <c r="I69" s="12">
        <f>IF(AND(A69&lt;&gt;"",C69&lt;&gt;"",F69="Accepted",G69&lt;&gt;"",COUNTIF('Open Shifts'!$A$2:$A$101,A69)=1),A69,"")</f>
        <v/>
      </c>
      <c r="J69" s="12">
        <f>IF(A69="","",IF(K69&lt;&gt;"OK","Review input",IF(F69&lt;&gt;"Pending",F69,IF(E69="","Set deadline",IF(Settings!$B$2="","Set review time",IF(E69&lt;=Settings!$B$2,"Follow up","Await response"))))))</f>
        <v/>
      </c>
      <c r="K69" s="12">
        <f>IF(COUNTA(A69:H69)=0,"",IF(AND(ISTEXT(A69),A69&lt;&gt;"",ISNUMBER(B69),ISNUMBER(D69),OR(E69="",ISNUMBER(E69)),OR(G69="",ISNUMBER(G69)),AND(OR(Settings!$B$2="",ISNUMBER(Settings!$B$2)),ISNUMBER(Settings!$B$3),Settings!$B$4&lt;&gt;"",OR(Settings!$B$5="US DST observed",Settings!$B$5="No DST",Settings!$B$5="Manual review"))),IF(AND(COUNTIF('Open Shifts'!$A$2:$A$101,A69)=1,B69&gt;0,B69=INT(B69),COUNTIFS($A$2:$A$101,A69,$B$2:$B$101,B69)=1,COUNTIF(Settings!$D$2:$D$9,C69)=1,COUNTIF(Settings!$F$2:$F$6,F69)=1,OR(F69="Pending",F69="Accepted",F69="Declined",F69="No response",F69="Withdrawn"),D69&gt;=1,OR(E69="",E69&gt;=D69),OR(G69="",G69&gt;=D69),OR(F69="Pending",E69&lt;&gt;""),OR(AND(F69="Pending",G69=""),AND(F69&lt;&gt;"Pending",OR(F69="Withdrawn",G69&lt;&gt;""))),OR(G69="",E69="",G69&lt;=E69),Settings!$B$3&gt;0,NOT(OR(Settings!$B$5="Manual review",AND(Settings!$B$5="US DST observed",OR(AND(D69&lt;(DATE(YEAR(D69),3,8)+MOD(1-WEEKDAY(DATE(YEAR(D69),3,8)),7))+1,MAX(D69:E69,G69)&gt;=(DATE(YEAR(D69),3,8)+MOD(1-WEEKDAY(DATE(YEAR(D69),3,8)),7))),AND(D69&lt;(DATE(YEAR(D69),11,1)+MOD(1-WEEKDAY(DATE(YEAR(D69),11,1)),7))+1,MAX(D69:E69,G69)&gt;=(DATE(YEAR(D69),11,1)+MOD(1-WEEKDAY(DATE(YEAR(D69),11,1)),7))),AND(D69&lt;(DATE(YEAR(MAX(D69:E69,G69)),3,8)+MOD(1-WEEKDAY(DATE(YEAR(MAX(D69:E69,G69)),3,8)),7))+1,MAX(D69:E69,G69)&gt;=(DATE(YEAR(MAX(D69:E69,G69)),3,8)+MOD(1-WEEKDAY(DATE(YEAR(MAX(D69:E69,G69)),3,8)),7))),AND(D69&lt;(DATE(YEAR(MAX(D69:E69,G69)),11,1)+MOD(1-WEEKDAY(DATE(YEAR(MAX(D69:E69,G69)),11,1)),7))+1,MAX(D69:E69,G69)&gt;=(DATE(YEAR(MAX(D69:E69,G69)),11,1)+MOD(1-WEEKDAY(DATE(YEAR(MAX(D69:E69,G69)),11,1)),7)))))))),"OK","Review input"),"Review input"))</f>
        <v/>
      </c>
      <c r="L69" s="25">
        <f>IF(D69="","",IF(AND(ISNUMBER(D69),ISNUMBER(Settings!$B$3)),IF(Settings!$B$3&gt;0,D69+Settings!$B$3/1440,""),""))</f>
        <v/>
      </c>
      <c r="N69">
        <f>IF('Open Shifts'!A69="","",'Open Shifts'!A69)</f>
        <v/>
      </c>
      <c r="O69">
        <f>""</f>
        <v/>
      </c>
      <c r="P69">
        <f>""</f>
        <v/>
      </c>
    </row>
    <row r="70" ht="34" customHeight="1">
      <c r="A70" s="3" t="n"/>
      <c r="B70" s="14" t="n"/>
      <c r="C70" s="3" t="n"/>
      <c r="D70" s="22" t="n"/>
      <c r="E70" s="22" t="n"/>
      <c r="F70" s="3" t="n"/>
      <c r="G70" s="22" t="n"/>
      <c r="H70" s="3" t="n"/>
      <c r="I70" s="7">
        <f>IF(AND(A70&lt;&gt;"",C70&lt;&gt;"",F70="Accepted",G70&lt;&gt;"",COUNTIF('Open Shifts'!$A$2:$A$101,A70)=1),A70,"")</f>
        <v/>
      </c>
      <c r="J70" s="7">
        <f>IF(A70="","",IF(K70&lt;&gt;"OK","Review input",IF(F70&lt;&gt;"Pending",F70,IF(E70="","Set deadline",IF(Settings!$B$2="","Set review time",IF(E70&lt;=Settings!$B$2,"Follow up","Await response"))))))</f>
        <v/>
      </c>
      <c r="K70" s="7">
        <f>IF(COUNTA(A70:H70)=0,"",IF(AND(ISTEXT(A70),A70&lt;&gt;"",ISNUMBER(B70),ISNUMBER(D70),OR(E70="",ISNUMBER(E70)),OR(G70="",ISNUMBER(G70)),AND(OR(Settings!$B$2="",ISNUMBER(Settings!$B$2)),ISNUMBER(Settings!$B$3),Settings!$B$4&lt;&gt;"",OR(Settings!$B$5="US DST observed",Settings!$B$5="No DST",Settings!$B$5="Manual review"))),IF(AND(COUNTIF('Open Shifts'!$A$2:$A$101,A70)=1,B70&gt;0,B70=INT(B70),COUNTIFS($A$2:$A$101,A70,$B$2:$B$101,B70)=1,COUNTIF(Settings!$D$2:$D$9,C70)=1,COUNTIF(Settings!$F$2:$F$6,F70)=1,OR(F70="Pending",F70="Accepted",F70="Declined",F70="No response",F70="Withdrawn"),D70&gt;=1,OR(E70="",E70&gt;=D70),OR(G70="",G70&gt;=D70),OR(F70="Pending",E70&lt;&gt;""),OR(AND(F70="Pending",G70=""),AND(F70&lt;&gt;"Pending",OR(F70="Withdrawn",G70&lt;&gt;""))),OR(G70="",E70="",G70&lt;=E70),Settings!$B$3&gt;0,NOT(OR(Settings!$B$5="Manual review",AND(Settings!$B$5="US DST observed",OR(AND(D70&lt;(DATE(YEAR(D70),3,8)+MOD(1-WEEKDAY(DATE(YEAR(D70),3,8)),7))+1,MAX(D70:E70,G70)&gt;=(DATE(YEAR(D70),3,8)+MOD(1-WEEKDAY(DATE(YEAR(D70),3,8)),7))),AND(D70&lt;(DATE(YEAR(D70),11,1)+MOD(1-WEEKDAY(DATE(YEAR(D70),11,1)),7))+1,MAX(D70:E70,G70)&gt;=(DATE(YEAR(D70),11,1)+MOD(1-WEEKDAY(DATE(YEAR(D70),11,1)),7))),AND(D70&lt;(DATE(YEAR(MAX(D70:E70,G70)),3,8)+MOD(1-WEEKDAY(DATE(YEAR(MAX(D70:E70,G70)),3,8)),7))+1,MAX(D70:E70,G70)&gt;=(DATE(YEAR(MAX(D70:E70,G70)),3,8)+MOD(1-WEEKDAY(DATE(YEAR(MAX(D70:E70,G70)),3,8)),7))),AND(D70&lt;(DATE(YEAR(MAX(D70:E70,G70)),11,1)+MOD(1-WEEKDAY(DATE(YEAR(MAX(D70:E70,G70)),11,1)),7))+1,MAX(D70:E70,G70)&gt;=(DATE(YEAR(MAX(D70:E70,G70)),11,1)+MOD(1-WEEKDAY(DATE(YEAR(MAX(D70:E70,G70)),11,1)),7)))))))),"OK","Review input"),"Review input"))</f>
        <v/>
      </c>
      <c r="L70" s="24">
        <f>IF(D70="","",IF(AND(ISNUMBER(D70),ISNUMBER(Settings!$B$3)),IF(Settings!$B$3&gt;0,D70+Settings!$B$3/1440,""),""))</f>
        <v/>
      </c>
      <c r="N70">
        <f>IF('Open Shifts'!A70="","",'Open Shifts'!A70)</f>
        <v/>
      </c>
      <c r="O70">
        <f>""</f>
        <v/>
      </c>
      <c r="P70">
        <f>""</f>
        <v/>
      </c>
    </row>
    <row r="71" ht="34" customHeight="1">
      <c r="A71" s="3" t="n"/>
      <c r="B71" s="14" t="n"/>
      <c r="C71" s="3" t="n"/>
      <c r="D71" s="22" t="n"/>
      <c r="E71" s="22" t="n"/>
      <c r="F71" s="3" t="n"/>
      <c r="G71" s="22" t="n"/>
      <c r="H71" s="3" t="n"/>
      <c r="I71" s="12">
        <f>IF(AND(A71&lt;&gt;"",C71&lt;&gt;"",F71="Accepted",G71&lt;&gt;"",COUNTIF('Open Shifts'!$A$2:$A$101,A71)=1),A71,"")</f>
        <v/>
      </c>
      <c r="J71" s="12">
        <f>IF(A71="","",IF(K71&lt;&gt;"OK","Review input",IF(F71&lt;&gt;"Pending",F71,IF(E71="","Set deadline",IF(Settings!$B$2="","Set review time",IF(E71&lt;=Settings!$B$2,"Follow up","Await response"))))))</f>
        <v/>
      </c>
      <c r="K71" s="12">
        <f>IF(COUNTA(A71:H71)=0,"",IF(AND(ISTEXT(A71),A71&lt;&gt;"",ISNUMBER(B71),ISNUMBER(D71),OR(E71="",ISNUMBER(E71)),OR(G71="",ISNUMBER(G71)),AND(OR(Settings!$B$2="",ISNUMBER(Settings!$B$2)),ISNUMBER(Settings!$B$3),Settings!$B$4&lt;&gt;"",OR(Settings!$B$5="US DST observed",Settings!$B$5="No DST",Settings!$B$5="Manual review"))),IF(AND(COUNTIF('Open Shifts'!$A$2:$A$101,A71)=1,B71&gt;0,B71=INT(B71),COUNTIFS($A$2:$A$101,A71,$B$2:$B$101,B71)=1,COUNTIF(Settings!$D$2:$D$9,C71)=1,COUNTIF(Settings!$F$2:$F$6,F71)=1,OR(F71="Pending",F71="Accepted",F71="Declined",F71="No response",F71="Withdrawn"),D71&gt;=1,OR(E71="",E71&gt;=D71),OR(G71="",G71&gt;=D71),OR(F71="Pending",E71&lt;&gt;""),OR(AND(F71="Pending",G71=""),AND(F71&lt;&gt;"Pending",OR(F71="Withdrawn",G71&lt;&gt;""))),OR(G71="",E71="",G71&lt;=E71),Settings!$B$3&gt;0,NOT(OR(Settings!$B$5="Manual review",AND(Settings!$B$5="US DST observed",OR(AND(D71&lt;(DATE(YEAR(D71),3,8)+MOD(1-WEEKDAY(DATE(YEAR(D71),3,8)),7))+1,MAX(D71:E71,G71)&gt;=(DATE(YEAR(D71),3,8)+MOD(1-WEEKDAY(DATE(YEAR(D71),3,8)),7))),AND(D71&lt;(DATE(YEAR(D71),11,1)+MOD(1-WEEKDAY(DATE(YEAR(D71),11,1)),7))+1,MAX(D71:E71,G71)&gt;=(DATE(YEAR(D71),11,1)+MOD(1-WEEKDAY(DATE(YEAR(D71),11,1)),7))),AND(D71&lt;(DATE(YEAR(MAX(D71:E71,G71)),3,8)+MOD(1-WEEKDAY(DATE(YEAR(MAX(D71:E71,G71)),3,8)),7))+1,MAX(D71:E71,G71)&gt;=(DATE(YEAR(MAX(D71:E71,G71)),3,8)+MOD(1-WEEKDAY(DATE(YEAR(MAX(D71:E71,G71)),3,8)),7))),AND(D71&lt;(DATE(YEAR(MAX(D71:E71,G71)),11,1)+MOD(1-WEEKDAY(DATE(YEAR(MAX(D71:E71,G71)),11,1)),7))+1,MAX(D71:E71,G71)&gt;=(DATE(YEAR(MAX(D71:E71,G71)),11,1)+MOD(1-WEEKDAY(DATE(YEAR(MAX(D71:E71,G71)),11,1)),7)))))))),"OK","Review input"),"Review input"))</f>
        <v/>
      </c>
      <c r="L71" s="25">
        <f>IF(D71="","",IF(AND(ISNUMBER(D71),ISNUMBER(Settings!$B$3)),IF(Settings!$B$3&gt;0,D71+Settings!$B$3/1440,""),""))</f>
        <v/>
      </c>
      <c r="N71">
        <f>IF('Open Shifts'!A71="","",'Open Shifts'!A71)</f>
        <v/>
      </c>
      <c r="O71">
        <f>""</f>
        <v/>
      </c>
      <c r="P71">
        <f>""</f>
        <v/>
      </c>
    </row>
    <row r="72" ht="34" customHeight="1">
      <c r="A72" s="3" t="n"/>
      <c r="B72" s="14" t="n"/>
      <c r="C72" s="3" t="n"/>
      <c r="D72" s="22" t="n"/>
      <c r="E72" s="22" t="n"/>
      <c r="F72" s="3" t="n"/>
      <c r="G72" s="22" t="n"/>
      <c r="H72" s="3" t="n"/>
      <c r="I72" s="7">
        <f>IF(AND(A72&lt;&gt;"",C72&lt;&gt;"",F72="Accepted",G72&lt;&gt;"",COUNTIF('Open Shifts'!$A$2:$A$101,A72)=1),A72,"")</f>
        <v/>
      </c>
      <c r="J72" s="7">
        <f>IF(A72="","",IF(K72&lt;&gt;"OK","Review input",IF(F72&lt;&gt;"Pending",F72,IF(E72="","Set deadline",IF(Settings!$B$2="","Set review time",IF(E72&lt;=Settings!$B$2,"Follow up","Await response"))))))</f>
        <v/>
      </c>
      <c r="K72" s="7">
        <f>IF(COUNTA(A72:H72)=0,"",IF(AND(ISTEXT(A72),A72&lt;&gt;"",ISNUMBER(B72),ISNUMBER(D72),OR(E72="",ISNUMBER(E72)),OR(G72="",ISNUMBER(G72)),AND(OR(Settings!$B$2="",ISNUMBER(Settings!$B$2)),ISNUMBER(Settings!$B$3),Settings!$B$4&lt;&gt;"",OR(Settings!$B$5="US DST observed",Settings!$B$5="No DST",Settings!$B$5="Manual review"))),IF(AND(COUNTIF('Open Shifts'!$A$2:$A$101,A72)=1,B72&gt;0,B72=INT(B72),COUNTIFS($A$2:$A$101,A72,$B$2:$B$101,B72)=1,COUNTIF(Settings!$D$2:$D$9,C72)=1,COUNTIF(Settings!$F$2:$F$6,F72)=1,OR(F72="Pending",F72="Accepted",F72="Declined",F72="No response",F72="Withdrawn"),D72&gt;=1,OR(E72="",E72&gt;=D72),OR(G72="",G72&gt;=D72),OR(F72="Pending",E72&lt;&gt;""),OR(AND(F72="Pending",G72=""),AND(F72&lt;&gt;"Pending",OR(F72="Withdrawn",G72&lt;&gt;""))),OR(G72="",E72="",G72&lt;=E72),Settings!$B$3&gt;0,NOT(OR(Settings!$B$5="Manual review",AND(Settings!$B$5="US DST observed",OR(AND(D72&lt;(DATE(YEAR(D72),3,8)+MOD(1-WEEKDAY(DATE(YEAR(D72),3,8)),7))+1,MAX(D72:E72,G72)&gt;=(DATE(YEAR(D72),3,8)+MOD(1-WEEKDAY(DATE(YEAR(D72),3,8)),7))),AND(D72&lt;(DATE(YEAR(D72),11,1)+MOD(1-WEEKDAY(DATE(YEAR(D72),11,1)),7))+1,MAX(D72:E72,G72)&gt;=(DATE(YEAR(D72),11,1)+MOD(1-WEEKDAY(DATE(YEAR(D72),11,1)),7))),AND(D72&lt;(DATE(YEAR(MAX(D72:E72,G72)),3,8)+MOD(1-WEEKDAY(DATE(YEAR(MAX(D72:E72,G72)),3,8)),7))+1,MAX(D72:E72,G72)&gt;=(DATE(YEAR(MAX(D72:E72,G72)),3,8)+MOD(1-WEEKDAY(DATE(YEAR(MAX(D72:E72,G72)),3,8)),7))),AND(D72&lt;(DATE(YEAR(MAX(D72:E72,G72)),11,1)+MOD(1-WEEKDAY(DATE(YEAR(MAX(D72:E72,G72)),11,1)),7))+1,MAX(D72:E72,G72)&gt;=(DATE(YEAR(MAX(D72:E72,G72)),11,1)+MOD(1-WEEKDAY(DATE(YEAR(MAX(D72:E72,G72)),11,1)),7)))))))),"OK","Review input"),"Review input"))</f>
        <v/>
      </c>
      <c r="L72" s="24">
        <f>IF(D72="","",IF(AND(ISNUMBER(D72),ISNUMBER(Settings!$B$3)),IF(Settings!$B$3&gt;0,D72+Settings!$B$3/1440,""),""))</f>
        <v/>
      </c>
      <c r="N72">
        <f>IF('Open Shifts'!A72="","",'Open Shifts'!A72)</f>
        <v/>
      </c>
      <c r="O72">
        <f>""</f>
        <v/>
      </c>
      <c r="P72">
        <f>""</f>
        <v/>
      </c>
    </row>
    <row r="73" ht="34" customHeight="1">
      <c r="A73" s="3" t="n"/>
      <c r="B73" s="14" t="n"/>
      <c r="C73" s="3" t="n"/>
      <c r="D73" s="22" t="n"/>
      <c r="E73" s="22" t="n"/>
      <c r="F73" s="3" t="n"/>
      <c r="G73" s="22" t="n"/>
      <c r="H73" s="3" t="n"/>
      <c r="I73" s="12">
        <f>IF(AND(A73&lt;&gt;"",C73&lt;&gt;"",F73="Accepted",G73&lt;&gt;"",COUNTIF('Open Shifts'!$A$2:$A$101,A73)=1),A73,"")</f>
        <v/>
      </c>
      <c r="J73" s="12">
        <f>IF(A73="","",IF(K73&lt;&gt;"OK","Review input",IF(F73&lt;&gt;"Pending",F73,IF(E73="","Set deadline",IF(Settings!$B$2="","Set review time",IF(E73&lt;=Settings!$B$2,"Follow up","Await response"))))))</f>
        <v/>
      </c>
      <c r="K73" s="12">
        <f>IF(COUNTA(A73:H73)=0,"",IF(AND(ISTEXT(A73),A73&lt;&gt;"",ISNUMBER(B73),ISNUMBER(D73),OR(E73="",ISNUMBER(E73)),OR(G73="",ISNUMBER(G73)),AND(OR(Settings!$B$2="",ISNUMBER(Settings!$B$2)),ISNUMBER(Settings!$B$3),Settings!$B$4&lt;&gt;"",OR(Settings!$B$5="US DST observed",Settings!$B$5="No DST",Settings!$B$5="Manual review"))),IF(AND(COUNTIF('Open Shifts'!$A$2:$A$101,A73)=1,B73&gt;0,B73=INT(B73),COUNTIFS($A$2:$A$101,A73,$B$2:$B$101,B73)=1,COUNTIF(Settings!$D$2:$D$9,C73)=1,COUNTIF(Settings!$F$2:$F$6,F73)=1,OR(F73="Pending",F73="Accepted",F73="Declined",F73="No response",F73="Withdrawn"),D73&gt;=1,OR(E73="",E73&gt;=D73),OR(G73="",G73&gt;=D73),OR(F73="Pending",E73&lt;&gt;""),OR(AND(F73="Pending",G73=""),AND(F73&lt;&gt;"Pending",OR(F73="Withdrawn",G73&lt;&gt;""))),OR(G73="",E73="",G73&lt;=E73),Settings!$B$3&gt;0,NOT(OR(Settings!$B$5="Manual review",AND(Settings!$B$5="US DST observed",OR(AND(D73&lt;(DATE(YEAR(D73),3,8)+MOD(1-WEEKDAY(DATE(YEAR(D73),3,8)),7))+1,MAX(D73:E73,G73)&gt;=(DATE(YEAR(D73),3,8)+MOD(1-WEEKDAY(DATE(YEAR(D73),3,8)),7))),AND(D73&lt;(DATE(YEAR(D73),11,1)+MOD(1-WEEKDAY(DATE(YEAR(D73),11,1)),7))+1,MAX(D73:E73,G73)&gt;=(DATE(YEAR(D73),11,1)+MOD(1-WEEKDAY(DATE(YEAR(D73),11,1)),7))),AND(D73&lt;(DATE(YEAR(MAX(D73:E73,G73)),3,8)+MOD(1-WEEKDAY(DATE(YEAR(MAX(D73:E73,G73)),3,8)),7))+1,MAX(D73:E73,G73)&gt;=(DATE(YEAR(MAX(D73:E73,G73)),3,8)+MOD(1-WEEKDAY(DATE(YEAR(MAX(D73:E73,G73)),3,8)),7))),AND(D73&lt;(DATE(YEAR(MAX(D73:E73,G73)),11,1)+MOD(1-WEEKDAY(DATE(YEAR(MAX(D73:E73,G73)),11,1)),7))+1,MAX(D73:E73,G73)&gt;=(DATE(YEAR(MAX(D73:E73,G73)),11,1)+MOD(1-WEEKDAY(DATE(YEAR(MAX(D73:E73,G73)),11,1)),7)))))))),"OK","Review input"),"Review input"))</f>
        <v/>
      </c>
      <c r="L73" s="25">
        <f>IF(D73="","",IF(AND(ISNUMBER(D73),ISNUMBER(Settings!$B$3)),IF(Settings!$B$3&gt;0,D73+Settings!$B$3/1440,""),""))</f>
        <v/>
      </c>
      <c r="N73">
        <f>IF('Open Shifts'!A73="","",'Open Shifts'!A73)</f>
        <v/>
      </c>
      <c r="O73">
        <f>""</f>
        <v/>
      </c>
      <c r="P73">
        <f>""</f>
        <v/>
      </c>
    </row>
    <row r="74" ht="34" customHeight="1">
      <c r="A74" s="3" t="n"/>
      <c r="B74" s="14" t="n"/>
      <c r="C74" s="3" t="n"/>
      <c r="D74" s="22" t="n"/>
      <c r="E74" s="22" t="n"/>
      <c r="F74" s="3" t="n"/>
      <c r="G74" s="22" t="n"/>
      <c r="H74" s="3" t="n"/>
      <c r="I74" s="7">
        <f>IF(AND(A74&lt;&gt;"",C74&lt;&gt;"",F74="Accepted",G74&lt;&gt;"",COUNTIF('Open Shifts'!$A$2:$A$101,A74)=1),A74,"")</f>
        <v/>
      </c>
      <c r="J74" s="7">
        <f>IF(A74="","",IF(K74&lt;&gt;"OK","Review input",IF(F74&lt;&gt;"Pending",F74,IF(E74="","Set deadline",IF(Settings!$B$2="","Set review time",IF(E74&lt;=Settings!$B$2,"Follow up","Await response"))))))</f>
        <v/>
      </c>
      <c r="K74" s="7">
        <f>IF(COUNTA(A74:H74)=0,"",IF(AND(ISTEXT(A74),A74&lt;&gt;"",ISNUMBER(B74),ISNUMBER(D74),OR(E74="",ISNUMBER(E74)),OR(G74="",ISNUMBER(G74)),AND(OR(Settings!$B$2="",ISNUMBER(Settings!$B$2)),ISNUMBER(Settings!$B$3),Settings!$B$4&lt;&gt;"",OR(Settings!$B$5="US DST observed",Settings!$B$5="No DST",Settings!$B$5="Manual review"))),IF(AND(COUNTIF('Open Shifts'!$A$2:$A$101,A74)=1,B74&gt;0,B74=INT(B74),COUNTIFS($A$2:$A$101,A74,$B$2:$B$101,B74)=1,COUNTIF(Settings!$D$2:$D$9,C74)=1,COUNTIF(Settings!$F$2:$F$6,F74)=1,OR(F74="Pending",F74="Accepted",F74="Declined",F74="No response",F74="Withdrawn"),D74&gt;=1,OR(E74="",E74&gt;=D74),OR(G74="",G74&gt;=D74),OR(F74="Pending",E74&lt;&gt;""),OR(AND(F74="Pending",G74=""),AND(F74&lt;&gt;"Pending",OR(F74="Withdrawn",G74&lt;&gt;""))),OR(G74="",E74="",G74&lt;=E74),Settings!$B$3&gt;0,NOT(OR(Settings!$B$5="Manual review",AND(Settings!$B$5="US DST observed",OR(AND(D74&lt;(DATE(YEAR(D74),3,8)+MOD(1-WEEKDAY(DATE(YEAR(D74),3,8)),7))+1,MAX(D74:E74,G74)&gt;=(DATE(YEAR(D74),3,8)+MOD(1-WEEKDAY(DATE(YEAR(D74),3,8)),7))),AND(D74&lt;(DATE(YEAR(D74),11,1)+MOD(1-WEEKDAY(DATE(YEAR(D74),11,1)),7))+1,MAX(D74:E74,G74)&gt;=(DATE(YEAR(D74),11,1)+MOD(1-WEEKDAY(DATE(YEAR(D74),11,1)),7))),AND(D74&lt;(DATE(YEAR(MAX(D74:E74,G74)),3,8)+MOD(1-WEEKDAY(DATE(YEAR(MAX(D74:E74,G74)),3,8)),7))+1,MAX(D74:E74,G74)&gt;=(DATE(YEAR(MAX(D74:E74,G74)),3,8)+MOD(1-WEEKDAY(DATE(YEAR(MAX(D74:E74,G74)),3,8)),7))),AND(D74&lt;(DATE(YEAR(MAX(D74:E74,G74)),11,1)+MOD(1-WEEKDAY(DATE(YEAR(MAX(D74:E74,G74)),11,1)),7))+1,MAX(D74:E74,G74)&gt;=(DATE(YEAR(MAX(D74:E74,G74)),11,1)+MOD(1-WEEKDAY(DATE(YEAR(MAX(D74:E74,G74)),11,1)),7)))))))),"OK","Review input"),"Review input"))</f>
        <v/>
      </c>
      <c r="L74" s="24">
        <f>IF(D74="","",IF(AND(ISNUMBER(D74),ISNUMBER(Settings!$B$3)),IF(Settings!$B$3&gt;0,D74+Settings!$B$3/1440,""),""))</f>
        <v/>
      </c>
      <c r="N74">
        <f>IF('Open Shifts'!A74="","",'Open Shifts'!A74)</f>
        <v/>
      </c>
      <c r="O74">
        <f>""</f>
        <v/>
      </c>
      <c r="P74">
        <f>""</f>
        <v/>
      </c>
    </row>
    <row r="75" ht="34" customHeight="1">
      <c r="A75" s="3" t="n"/>
      <c r="B75" s="14" t="n"/>
      <c r="C75" s="3" t="n"/>
      <c r="D75" s="22" t="n"/>
      <c r="E75" s="22" t="n"/>
      <c r="F75" s="3" t="n"/>
      <c r="G75" s="22" t="n"/>
      <c r="H75" s="3" t="n"/>
      <c r="I75" s="12">
        <f>IF(AND(A75&lt;&gt;"",C75&lt;&gt;"",F75="Accepted",G75&lt;&gt;"",COUNTIF('Open Shifts'!$A$2:$A$101,A75)=1),A75,"")</f>
        <v/>
      </c>
      <c r="J75" s="12">
        <f>IF(A75="","",IF(K75&lt;&gt;"OK","Review input",IF(F75&lt;&gt;"Pending",F75,IF(E75="","Set deadline",IF(Settings!$B$2="","Set review time",IF(E75&lt;=Settings!$B$2,"Follow up","Await response"))))))</f>
        <v/>
      </c>
      <c r="K75" s="12">
        <f>IF(COUNTA(A75:H75)=0,"",IF(AND(ISTEXT(A75),A75&lt;&gt;"",ISNUMBER(B75),ISNUMBER(D75),OR(E75="",ISNUMBER(E75)),OR(G75="",ISNUMBER(G75)),AND(OR(Settings!$B$2="",ISNUMBER(Settings!$B$2)),ISNUMBER(Settings!$B$3),Settings!$B$4&lt;&gt;"",OR(Settings!$B$5="US DST observed",Settings!$B$5="No DST",Settings!$B$5="Manual review"))),IF(AND(COUNTIF('Open Shifts'!$A$2:$A$101,A75)=1,B75&gt;0,B75=INT(B75),COUNTIFS($A$2:$A$101,A75,$B$2:$B$101,B75)=1,COUNTIF(Settings!$D$2:$D$9,C75)=1,COUNTIF(Settings!$F$2:$F$6,F75)=1,OR(F75="Pending",F75="Accepted",F75="Declined",F75="No response",F75="Withdrawn"),D75&gt;=1,OR(E75="",E75&gt;=D75),OR(G75="",G75&gt;=D75),OR(F75="Pending",E75&lt;&gt;""),OR(AND(F75="Pending",G75=""),AND(F75&lt;&gt;"Pending",OR(F75="Withdrawn",G75&lt;&gt;""))),OR(G75="",E75="",G75&lt;=E75),Settings!$B$3&gt;0,NOT(OR(Settings!$B$5="Manual review",AND(Settings!$B$5="US DST observed",OR(AND(D75&lt;(DATE(YEAR(D75),3,8)+MOD(1-WEEKDAY(DATE(YEAR(D75),3,8)),7))+1,MAX(D75:E75,G75)&gt;=(DATE(YEAR(D75),3,8)+MOD(1-WEEKDAY(DATE(YEAR(D75),3,8)),7))),AND(D75&lt;(DATE(YEAR(D75),11,1)+MOD(1-WEEKDAY(DATE(YEAR(D75),11,1)),7))+1,MAX(D75:E75,G75)&gt;=(DATE(YEAR(D75),11,1)+MOD(1-WEEKDAY(DATE(YEAR(D75),11,1)),7))),AND(D75&lt;(DATE(YEAR(MAX(D75:E75,G75)),3,8)+MOD(1-WEEKDAY(DATE(YEAR(MAX(D75:E75,G75)),3,8)),7))+1,MAX(D75:E75,G75)&gt;=(DATE(YEAR(MAX(D75:E75,G75)),3,8)+MOD(1-WEEKDAY(DATE(YEAR(MAX(D75:E75,G75)),3,8)),7))),AND(D75&lt;(DATE(YEAR(MAX(D75:E75,G75)),11,1)+MOD(1-WEEKDAY(DATE(YEAR(MAX(D75:E75,G75)),11,1)),7))+1,MAX(D75:E75,G75)&gt;=(DATE(YEAR(MAX(D75:E75,G75)),11,1)+MOD(1-WEEKDAY(DATE(YEAR(MAX(D75:E75,G75)),11,1)),7)))))))),"OK","Review input"),"Review input"))</f>
        <v/>
      </c>
      <c r="L75" s="25">
        <f>IF(D75="","",IF(AND(ISNUMBER(D75),ISNUMBER(Settings!$B$3)),IF(Settings!$B$3&gt;0,D75+Settings!$B$3/1440,""),""))</f>
        <v/>
      </c>
      <c r="N75">
        <f>IF('Open Shifts'!A75="","",'Open Shifts'!A75)</f>
        <v/>
      </c>
      <c r="O75">
        <f>""</f>
        <v/>
      </c>
      <c r="P75">
        <f>""</f>
        <v/>
      </c>
    </row>
    <row r="76" ht="34" customHeight="1">
      <c r="A76" s="3" t="n"/>
      <c r="B76" s="14" t="n"/>
      <c r="C76" s="3" t="n"/>
      <c r="D76" s="22" t="n"/>
      <c r="E76" s="22" t="n"/>
      <c r="F76" s="3" t="n"/>
      <c r="G76" s="22" t="n"/>
      <c r="H76" s="3" t="n"/>
      <c r="I76" s="7">
        <f>IF(AND(A76&lt;&gt;"",C76&lt;&gt;"",F76="Accepted",G76&lt;&gt;"",COUNTIF('Open Shifts'!$A$2:$A$101,A76)=1),A76,"")</f>
        <v/>
      </c>
      <c r="J76" s="7">
        <f>IF(A76="","",IF(K76&lt;&gt;"OK","Review input",IF(F76&lt;&gt;"Pending",F76,IF(E76="","Set deadline",IF(Settings!$B$2="","Set review time",IF(E76&lt;=Settings!$B$2,"Follow up","Await response"))))))</f>
        <v/>
      </c>
      <c r="K76" s="7">
        <f>IF(COUNTA(A76:H76)=0,"",IF(AND(ISTEXT(A76),A76&lt;&gt;"",ISNUMBER(B76),ISNUMBER(D76),OR(E76="",ISNUMBER(E76)),OR(G76="",ISNUMBER(G76)),AND(OR(Settings!$B$2="",ISNUMBER(Settings!$B$2)),ISNUMBER(Settings!$B$3),Settings!$B$4&lt;&gt;"",OR(Settings!$B$5="US DST observed",Settings!$B$5="No DST",Settings!$B$5="Manual review"))),IF(AND(COUNTIF('Open Shifts'!$A$2:$A$101,A76)=1,B76&gt;0,B76=INT(B76),COUNTIFS($A$2:$A$101,A76,$B$2:$B$101,B76)=1,COUNTIF(Settings!$D$2:$D$9,C76)=1,COUNTIF(Settings!$F$2:$F$6,F76)=1,OR(F76="Pending",F76="Accepted",F76="Declined",F76="No response",F76="Withdrawn"),D76&gt;=1,OR(E76="",E76&gt;=D76),OR(G76="",G76&gt;=D76),OR(F76="Pending",E76&lt;&gt;""),OR(AND(F76="Pending",G76=""),AND(F76&lt;&gt;"Pending",OR(F76="Withdrawn",G76&lt;&gt;""))),OR(G76="",E76="",G76&lt;=E76),Settings!$B$3&gt;0,NOT(OR(Settings!$B$5="Manual review",AND(Settings!$B$5="US DST observed",OR(AND(D76&lt;(DATE(YEAR(D76),3,8)+MOD(1-WEEKDAY(DATE(YEAR(D76),3,8)),7))+1,MAX(D76:E76,G76)&gt;=(DATE(YEAR(D76),3,8)+MOD(1-WEEKDAY(DATE(YEAR(D76),3,8)),7))),AND(D76&lt;(DATE(YEAR(D76),11,1)+MOD(1-WEEKDAY(DATE(YEAR(D76),11,1)),7))+1,MAX(D76:E76,G76)&gt;=(DATE(YEAR(D76),11,1)+MOD(1-WEEKDAY(DATE(YEAR(D76),11,1)),7))),AND(D76&lt;(DATE(YEAR(MAX(D76:E76,G76)),3,8)+MOD(1-WEEKDAY(DATE(YEAR(MAX(D76:E76,G76)),3,8)),7))+1,MAX(D76:E76,G76)&gt;=(DATE(YEAR(MAX(D76:E76,G76)),3,8)+MOD(1-WEEKDAY(DATE(YEAR(MAX(D76:E76,G76)),3,8)),7))),AND(D76&lt;(DATE(YEAR(MAX(D76:E76,G76)),11,1)+MOD(1-WEEKDAY(DATE(YEAR(MAX(D76:E76,G76)),11,1)),7))+1,MAX(D76:E76,G76)&gt;=(DATE(YEAR(MAX(D76:E76,G76)),11,1)+MOD(1-WEEKDAY(DATE(YEAR(MAX(D76:E76,G76)),11,1)),7)))))))),"OK","Review input"),"Review input"))</f>
        <v/>
      </c>
      <c r="L76" s="24">
        <f>IF(D76="","",IF(AND(ISNUMBER(D76),ISNUMBER(Settings!$B$3)),IF(Settings!$B$3&gt;0,D76+Settings!$B$3/1440,""),""))</f>
        <v/>
      </c>
      <c r="N76">
        <f>IF('Open Shifts'!A76="","",'Open Shifts'!A76)</f>
        <v/>
      </c>
      <c r="O76">
        <f>""</f>
        <v/>
      </c>
      <c r="P76">
        <f>""</f>
        <v/>
      </c>
    </row>
    <row r="77" ht="34" customHeight="1">
      <c r="A77" s="3" t="n"/>
      <c r="B77" s="14" t="n"/>
      <c r="C77" s="3" t="n"/>
      <c r="D77" s="22" t="n"/>
      <c r="E77" s="22" t="n"/>
      <c r="F77" s="3" t="n"/>
      <c r="G77" s="22" t="n"/>
      <c r="H77" s="3" t="n"/>
      <c r="I77" s="12">
        <f>IF(AND(A77&lt;&gt;"",C77&lt;&gt;"",F77="Accepted",G77&lt;&gt;"",COUNTIF('Open Shifts'!$A$2:$A$101,A77)=1),A77,"")</f>
        <v/>
      </c>
      <c r="J77" s="12">
        <f>IF(A77="","",IF(K77&lt;&gt;"OK","Review input",IF(F77&lt;&gt;"Pending",F77,IF(E77="","Set deadline",IF(Settings!$B$2="","Set review time",IF(E77&lt;=Settings!$B$2,"Follow up","Await response"))))))</f>
        <v/>
      </c>
      <c r="K77" s="12">
        <f>IF(COUNTA(A77:H77)=0,"",IF(AND(ISTEXT(A77),A77&lt;&gt;"",ISNUMBER(B77),ISNUMBER(D77),OR(E77="",ISNUMBER(E77)),OR(G77="",ISNUMBER(G77)),AND(OR(Settings!$B$2="",ISNUMBER(Settings!$B$2)),ISNUMBER(Settings!$B$3),Settings!$B$4&lt;&gt;"",OR(Settings!$B$5="US DST observed",Settings!$B$5="No DST",Settings!$B$5="Manual review"))),IF(AND(COUNTIF('Open Shifts'!$A$2:$A$101,A77)=1,B77&gt;0,B77=INT(B77),COUNTIFS($A$2:$A$101,A77,$B$2:$B$101,B77)=1,COUNTIF(Settings!$D$2:$D$9,C77)=1,COUNTIF(Settings!$F$2:$F$6,F77)=1,OR(F77="Pending",F77="Accepted",F77="Declined",F77="No response",F77="Withdrawn"),D77&gt;=1,OR(E77="",E77&gt;=D77),OR(G77="",G77&gt;=D77),OR(F77="Pending",E77&lt;&gt;""),OR(AND(F77="Pending",G77=""),AND(F77&lt;&gt;"Pending",OR(F77="Withdrawn",G77&lt;&gt;""))),OR(G77="",E77="",G77&lt;=E77),Settings!$B$3&gt;0,NOT(OR(Settings!$B$5="Manual review",AND(Settings!$B$5="US DST observed",OR(AND(D77&lt;(DATE(YEAR(D77),3,8)+MOD(1-WEEKDAY(DATE(YEAR(D77),3,8)),7))+1,MAX(D77:E77,G77)&gt;=(DATE(YEAR(D77),3,8)+MOD(1-WEEKDAY(DATE(YEAR(D77),3,8)),7))),AND(D77&lt;(DATE(YEAR(D77),11,1)+MOD(1-WEEKDAY(DATE(YEAR(D77),11,1)),7))+1,MAX(D77:E77,G77)&gt;=(DATE(YEAR(D77),11,1)+MOD(1-WEEKDAY(DATE(YEAR(D77),11,1)),7))),AND(D77&lt;(DATE(YEAR(MAX(D77:E77,G77)),3,8)+MOD(1-WEEKDAY(DATE(YEAR(MAX(D77:E77,G77)),3,8)),7))+1,MAX(D77:E77,G77)&gt;=(DATE(YEAR(MAX(D77:E77,G77)),3,8)+MOD(1-WEEKDAY(DATE(YEAR(MAX(D77:E77,G77)),3,8)),7))),AND(D77&lt;(DATE(YEAR(MAX(D77:E77,G77)),11,1)+MOD(1-WEEKDAY(DATE(YEAR(MAX(D77:E77,G77)),11,1)),7))+1,MAX(D77:E77,G77)&gt;=(DATE(YEAR(MAX(D77:E77,G77)),11,1)+MOD(1-WEEKDAY(DATE(YEAR(MAX(D77:E77,G77)),11,1)),7)))))))),"OK","Review input"),"Review input"))</f>
        <v/>
      </c>
      <c r="L77" s="25">
        <f>IF(D77="","",IF(AND(ISNUMBER(D77),ISNUMBER(Settings!$B$3)),IF(Settings!$B$3&gt;0,D77+Settings!$B$3/1440,""),""))</f>
        <v/>
      </c>
      <c r="N77">
        <f>IF('Open Shifts'!A77="","",'Open Shifts'!A77)</f>
        <v/>
      </c>
      <c r="O77">
        <f>""</f>
        <v/>
      </c>
      <c r="P77">
        <f>""</f>
        <v/>
      </c>
    </row>
    <row r="78" ht="34" customHeight="1">
      <c r="A78" s="3" t="n"/>
      <c r="B78" s="14" t="n"/>
      <c r="C78" s="3" t="n"/>
      <c r="D78" s="22" t="n"/>
      <c r="E78" s="22" t="n"/>
      <c r="F78" s="3" t="n"/>
      <c r="G78" s="22" t="n"/>
      <c r="H78" s="3" t="n"/>
      <c r="I78" s="7">
        <f>IF(AND(A78&lt;&gt;"",C78&lt;&gt;"",F78="Accepted",G78&lt;&gt;"",COUNTIF('Open Shifts'!$A$2:$A$101,A78)=1),A78,"")</f>
        <v/>
      </c>
      <c r="J78" s="7">
        <f>IF(A78="","",IF(K78&lt;&gt;"OK","Review input",IF(F78&lt;&gt;"Pending",F78,IF(E78="","Set deadline",IF(Settings!$B$2="","Set review time",IF(E78&lt;=Settings!$B$2,"Follow up","Await response"))))))</f>
        <v/>
      </c>
      <c r="K78" s="7">
        <f>IF(COUNTA(A78:H78)=0,"",IF(AND(ISTEXT(A78),A78&lt;&gt;"",ISNUMBER(B78),ISNUMBER(D78),OR(E78="",ISNUMBER(E78)),OR(G78="",ISNUMBER(G78)),AND(OR(Settings!$B$2="",ISNUMBER(Settings!$B$2)),ISNUMBER(Settings!$B$3),Settings!$B$4&lt;&gt;"",OR(Settings!$B$5="US DST observed",Settings!$B$5="No DST",Settings!$B$5="Manual review"))),IF(AND(COUNTIF('Open Shifts'!$A$2:$A$101,A78)=1,B78&gt;0,B78=INT(B78),COUNTIFS($A$2:$A$101,A78,$B$2:$B$101,B78)=1,COUNTIF(Settings!$D$2:$D$9,C78)=1,COUNTIF(Settings!$F$2:$F$6,F78)=1,OR(F78="Pending",F78="Accepted",F78="Declined",F78="No response",F78="Withdrawn"),D78&gt;=1,OR(E78="",E78&gt;=D78),OR(G78="",G78&gt;=D78),OR(F78="Pending",E78&lt;&gt;""),OR(AND(F78="Pending",G78=""),AND(F78&lt;&gt;"Pending",OR(F78="Withdrawn",G78&lt;&gt;""))),OR(G78="",E78="",G78&lt;=E78),Settings!$B$3&gt;0,NOT(OR(Settings!$B$5="Manual review",AND(Settings!$B$5="US DST observed",OR(AND(D78&lt;(DATE(YEAR(D78),3,8)+MOD(1-WEEKDAY(DATE(YEAR(D78),3,8)),7))+1,MAX(D78:E78,G78)&gt;=(DATE(YEAR(D78),3,8)+MOD(1-WEEKDAY(DATE(YEAR(D78),3,8)),7))),AND(D78&lt;(DATE(YEAR(D78),11,1)+MOD(1-WEEKDAY(DATE(YEAR(D78),11,1)),7))+1,MAX(D78:E78,G78)&gt;=(DATE(YEAR(D78),11,1)+MOD(1-WEEKDAY(DATE(YEAR(D78),11,1)),7))),AND(D78&lt;(DATE(YEAR(MAX(D78:E78,G78)),3,8)+MOD(1-WEEKDAY(DATE(YEAR(MAX(D78:E78,G78)),3,8)),7))+1,MAX(D78:E78,G78)&gt;=(DATE(YEAR(MAX(D78:E78,G78)),3,8)+MOD(1-WEEKDAY(DATE(YEAR(MAX(D78:E78,G78)),3,8)),7))),AND(D78&lt;(DATE(YEAR(MAX(D78:E78,G78)),11,1)+MOD(1-WEEKDAY(DATE(YEAR(MAX(D78:E78,G78)),11,1)),7))+1,MAX(D78:E78,G78)&gt;=(DATE(YEAR(MAX(D78:E78,G78)),11,1)+MOD(1-WEEKDAY(DATE(YEAR(MAX(D78:E78,G78)),11,1)),7)))))))),"OK","Review input"),"Review input"))</f>
        <v/>
      </c>
      <c r="L78" s="24">
        <f>IF(D78="","",IF(AND(ISNUMBER(D78),ISNUMBER(Settings!$B$3)),IF(Settings!$B$3&gt;0,D78+Settings!$B$3/1440,""),""))</f>
        <v/>
      </c>
      <c r="N78">
        <f>IF('Open Shifts'!A78="","",'Open Shifts'!A78)</f>
        <v/>
      </c>
      <c r="O78">
        <f>""</f>
        <v/>
      </c>
      <c r="P78">
        <f>""</f>
        <v/>
      </c>
    </row>
    <row r="79" ht="34" customHeight="1">
      <c r="A79" s="3" t="n"/>
      <c r="B79" s="14" t="n"/>
      <c r="C79" s="3" t="n"/>
      <c r="D79" s="22" t="n"/>
      <c r="E79" s="22" t="n"/>
      <c r="F79" s="3" t="n"/>
      <c r="G79" s="22" t="n"/>
      <c r="H79" s="3" t="n"/>
      <c r="I79" s="12">
        <f>IF(AND(A79&lt;&gt;"",C79&lt;&gt;"",F79="Accepted",G79&lt;&gt;"",COUNTIF('Open Shifts'!$A$2:$A$101,A79)=1),A79,"")</f>
        <v/>
      </c>
      <c r="J79" s="12">
        <f>IF(A79="","",IF(K79&lt;&gt;"OK","Review input",IF(F79&lt;&gt;"Pending",F79,IF(E79="","Set deadline",IF(Settings!$B$2="","Set review time",IF(E79&lt;=Settings!$B$2,"Follow up","Await response"))))))</f>
        <v/>
      </c>
      <c r="K79" s="12">
        <f>IF(COUNTA(A79:H79)=0,"",IF(AND(ISTEXT(A79),A79&lt;&gt;"",ISNUMBER(B79),ISNUMBER(D79),OR(E79="",ISNUMBER(E79)),OR(G79="",ISNUMBER(G79)),AND(OR(Settings!$B$2="",ISNUMBER(Settings!$B$2)),ISNUMBER(Settings!$B$3),Settings!$B$4&lt;&gt;"",OR(Settings!$B$5="US DST observed",Settings!$B$5="No DST",Settings!$B$5="Manual review"))),IF(AND(COUNTIF('Open Shifts'!$A$2:$A$101,A79)=1,B79&gt;0,B79=INT(B79),COUNTIFS($A$2:$A$101,A79,$B$2:$B$101,B79)=1,COUNTIF(Settings!$D$2:$D$9,C79)=1,COUNTIF(Settings!$F$2:$F$6,F79)=1,OR(F79="Pending",F79="Accepted",F79="Declined",F79="No response",F79="Withdrawn"),D79&gt;=1,OR(E79="",E79&gt;=D79),OR(G79="",G79&gt;=D79),OR(F79="Pending",E79&lt;&gt;""),OR(AND(F79="Pending",G79=""),AND(F79&lt;&gt;"Pending",OR(F79="Withdrawn",G79&lt;&gt;""))),OR(G79="",E79="",G79&lt;=E79),Settings!$B$3&gt;0,NOT(OR(Settings!$B$5="Manual review",AND(Settings!$B$5="US DST observed",OR(AND(D79&lt;(DATE(YEAR(D79),3,8)+MOD(1-WEEKDAY(DATE(YEAR(D79),3,8)),7))+1,MAX(D79:E79,G79)&gt;=(DATE(YEAR(D79),3,8)+MOD(1-WEEKDAY(DATE(YEAR(D79),3,8)),7))),AND(D79&lt;(DATE(YEAR(D79),11,1)+MOD(1-WEEKDAY(DATE(YEAR(D79),11,1)),7))+1,MAX(D79:E79,G79)&gt;=(DATE(YEAR(D79),11,1)+MOD(1-WEEKDAY(DATE(YEAR(D79),11,1)),7))),AND(D79&lt;(DATE(YEAR(MAX(D79:E79,G79)),3,8)+MOD(1-WEEKDAY(DATE(YEAR(MAX(D79:E79,G79)),3,8)),7))+1,MAX(D79:E79,G79)&gt;=(DATE(YEAR(MAX(D79:E79,G79)),3,8)+MOD(1-WEEKDAY(DATE(YEAR(MAX(D79:E79,G79)),3,8)),7))),AND(D79&lt;(DATE(YEAR(MAX(D79:E79,G79)),11,1)+MOD(1-WEEKDAY(DATE(YEAR(MAX(D79:E79,G79)),11,1)),7))+1,MAX(D79:E79,G79)&gt;=(DATE(YEAR(MAX(D79:E79,G79)),11,1)+MOD(1-WEEKDAY(DATE(YEAR(MAX(D79:E79,G79)),11,1)),7)))))))),"OK","Review input"),"Review input"))</f>
        <v/>
      </c>
      <c r="L79" s="25">
        <f>IF(D79="","",IF(AND(ISNUMBER(D79),ISNUMBER(Settings!$B$3)),IF(Settings!$B$3&gt;0,D79+Settings!$B$3/1440,""),""))</f>
        <v/>
      </c>
      <c r="N79">
        <f>IF('Open Shifts'!A79="","",'Open Shifts'!A79)</f>
        <v/>
      </c>
      <c r="O79">
        <f>""</f>
        <v/>
      </c>
      <c r="P79">
        <f>""</f>
        <v/>
      </c>
    </row>
    <row r="80" ht="34" customHeight="1">
      <c r="A80" s="3" t="n"/>
      <c r="B80" s="14" t="n"/>
      <c r="C80" s="3" t="n"/>
      <c r="D80" s="22" t="n"/>
      <c r="E80" s="22" t="n"/>
      <c r="F80" s="3" t="n"/>
      <c r="G80" s="22" t="n"/>
      <c r="H80" s="3" t="n"/>
      <c r="I80" s="7">
        <f>IF(AND(A80&lt;&gt;"",C80&lt;&gt;"",F80="Accepted",G80&lt;&gt;"",COUNTIF('Open Shifts'!$A$2:$A$101,A80)=1),A80,"")</f>
        <v/>
      </c>
      <c r="J80" s="7">
        <f>IF(A80="","",IF(K80&lt;&gt;"OK","Review input",IF(F80&lt;&gt;"Pending",F80,IF(E80="","Set deadline",IF(Settings!$B$2="","Set review time",IF(E80&lt;=Settings!$B$2,"Follow up","Await response"))))))</f>
        <v/>
      </c>
      <c r="K80" s="7">
        <f>IF(COUNTA(A80:H80)=0,"",IF(AND(ISTEXT(A80),A80&lt;&gt;"",ISNUMBER(B80),ISNUMBER(D80),OR(E80="",ISNUMBER(E80)),OR(G80="",ISNUMBER(G80)),AND(OR(Settings!$B$2="",ISNUMBER(Settings!$B$2)),ISNUMBER(Settings!$B$3),Settings!$B$4&lt;&gt;"",OR(Settings!$B$5="US DST observed",Settings!$B$5="No DST",Settings!$B$5="Manual review"))),IF(AND(COUNTIF('Open Shifts'!$A$2:$A$101,A80)=1,B80&gt;0,B80=INT(B80),COUNTIFS($A$2:$A$101,A80,$B$2:$B$101,B80)=1,COUNTIF(Settings!$D$2:$D$9,C80)=1,COUNTIF(Settings!$F$2:$F$6,F80)=1,OR(F80="Pending",F80="Accepted",F80="Declined",F80="No response",F80="Withdrawn"),D80&gt;=1,OR(E80="",E80&gt;=D80),OR(G80="",G80&gt;=D80),OR(F80="Pending",E80&lt;&gt;""),OR(AND(F80="Pending",G80=""),AND(F80&lt;&gt;"Pending",OR(F80="Withdrawn",G80&lt;&gt;""))),OR(G80="",E80="",G80&lt;=E80),Settings!$B$3&gt;0,NOT(OR(Settings!$B$5="Manual review",AND(Settings!$B$5="US DST observed",OR(AND(D80&lt;(DATE(YEAR(D80),3,8)+MOD(1-WEEKDAY(DATE(YEAR(D80),3,8)),7))+1,MAX(D80:E80,G80)&gt;=(DATE(YEAR(D80),3,8)+MOD(1-WEEKDAY(DATE(YEAR(D80),3,8)),7))),AND(D80&lt;(DATE(YEAR(D80),11,1)+MOD(1-WEEKDAY(DATE(YEAR(D80),11,1)),7))+1,MAX(D80:E80,G80)&gt;=(DATE(YEAR(D80),11,1)+MOD(1-WEEKDAY(DATE(YEAR(D80),11,1)),7))),AND(D80&lt;(DATE(YEAR(MAX(D80:E80,G80)),3,8)+MOD(1-WEEKDAY(DATE(YEAR(MAX(D80:E80,G80)),3,8)),7))+1,MAX(D80:E80,G80)&gt;=(DATE(YEAR(MAX(D80:E80,G80)),3,8)+MOD(1-WEEKDAY(DATE(YEAR(MAX(D80:E80,G80)),3,8)),7))),AND(D80&lt;(DATE(YEAR(MAX(D80:E80,G80)),11,1)+MOD(1-WEEKDAY(DATE(YEAR(MAX(D80:E80,G80)),11,1)),7))+1,MAX(D80:E80,G80)&gt;=(DATE(YEAR(MAX(D80:E80,G80)),11,1)+MOD(1-WEEKDAY(DATE(YEAR(MAX(D80:E80,G80)),11,1)),7)))))))),"OK","Review input"),"Review input"))</f>
        <v/>
      </c>
      <c r="L80" s="24">
        <f>IF(D80="","",IF(AND(ISNUMBER(D80),ISNUMBER(Settings!$B$3)),IF(Settings!$B$3&gt;0,D80+Settings!$B$3/1440,""),""))</f>
        <v/>
      </c>
      <c r="N80">
        <f>IF('Open Shifts'!A80="","",'Open Shifts'!A80)</f>
        <v/>
      </c>
      <c r="O80">
        <f>""</f>
        <v/>
      </c>
      <c r="P80">
        <f>""</f>
        <v/>
      </c>
    </row>
    <row r="81" ht="34" customHeight="1">
      <c r="A81" s="3" t="n"/>
      <c r="B81" s="14" t="n"/>
      <c r="C81" s="3" t="n"/>
      <c r="D81" s="22" t="n"/>
      <c r="E81" s="22" t="n"/>
      <c r="F81" s="3" t="n"/>
      <c r="G81" s="22" t="n"/>
      <c r="H81" s="3" t="n"/>
      <c r="I81" s="12">
        <f>IF(AND(A81&lt;&gt;"",C81&lt;&gt;"",F81="Accepted",G81&lt;&gt;"",COUNTIF('Open Shifts'!$A$2:$A$101,A81)=1),A81,"")</f>
        <v/>
      </c>
      <c r="J81" s="12">
        <f>IF(A81="","",IF(K81&lt;&gt;"OK","Review input",IF(F81&lt;&gt;"Pending",F81,IF(E81="","Set deadline",IF(Settings!$B$2="","Set review time",IF(E81&lt;=Settings!$B$2,"Follow up","Await response"))))))</f>
        <v/>
      </c>
      <c r="K81" s="12">
        <f>IF(COUNTA(A81:H81)=0,"",IF(AND(ISTEXT(A81),A81&lt;&gt;"",ISNUMBER(B81),ISNUMBER(D81),OR(E81="",ISNUMBER(E81)),OR(G81="",ISNUMBER(G81)),AND(OR(Settings!$B$2="",ISNUMBER(Settings!$B$2)),ISNUMBER(Settings!$B$3),Settings!$B$4&lt;&gt;"",OR(Settings!$B$5="US DST observed",Settings!$B$5="No DST",Settings!$B$5="Manual review"))),IF(AND(COUNTIF('Open Shifts'!$A$2:$A$101,A81)=1,B81&gt;0,B81=INT(B81),COUNTIFS($A$2:$A$101,A81,$B$2:$B$101,B81)=1,COUNTIF(Settings!$D$2:$D$9,C81)=1,COUNTIF(Settings!$F$2:$F$6,F81)=1,OR(F81="Pending",F81="Accepted",F81="Declined",F81="No response",F81="Withdrawn"),D81&gt;=1,OR(E81="",E81&gt;=D81),OR(G81="",G81&gt;=D81),OR(F81="Pending",E81&lt;&gt;""),OR(AND(F81="Pending",G81=""),AND(F81&lt;&gt;"Pending",OR(F81="Withdrawn",G81&lt;&gt;""))),OR(G81="",E81="",G81&lt;=E81),Settings!$B$3&gt;0,NOT(OR(Settings!$B$5="Manual review",AND(Settings!$B$5="US DST observed",OR(AND(D81&lt;(DATE(YEAR(D81),3,8)+MOD(1-WEEKDAY(DATE(YEAR(D81),3,8)),7))+1,MAX(D81:E81,G81)&gt;=(DATE(YEAR(D81),3,8)+MOD(1-WEEKDAY(DATE(YEAR(D81),3,8)),7))),AND(D81&lt;(DATE(YEAR(D81),11,1)+MOD(1-WEEKDAY(DATE(YEAR(D81),11,1)),7))+1,MAX(D81:E81,G81)&gt;=(DATE(YEAR(D81),11,1)+MOD(1-WEEKDAY(DATE(YEAR(D81),11,1)),7))),AND(D81&lt;(DATE(YEAR(MAX(D81:E81,G81)),3,8)+MOD(1-WEEKDAY(DATE(YEAR(MAX(D81:E81,G81)),3,8)),7))+1,MAX(D81:E81,G81)&gt;=(DATE(YEAR(MAX(D81:E81,G81)),3,8)+MOD(1-WEEKDAY(DATE(YEAR(MAX(D81:E81,G81)),3,8)),7))),AND(D81&lt;(DATE(YEAR(MAX(D81:E81,G81)),11,1)+MOD(1-WEEKDAY(DATE(YEAR(MAX(D81:E81,G81)),11,1)),7))+1,MAX(D81:E81,G81)&gt;=(DATE(YEAR(MAX(D81:E81,G81)),11,1)+MOD(1-WEEKDAY(DATE(YEAR(MAX(D81:E81,G81)),11,1)),7)))))))),"OK","Review input"),"Review input"))</f>
        <v/>
      </c>
      <c r="L81" s="25">
        <f>IF(D81="","",IF(AND(ISNUMBER(D81),ISNUMBER(Settings!$B$3)),IF(Settings!$B$3&gt;0,D81+Settings!$B$3/1440,""),""))</f>
        <v/>
      </c>
      <c r="N81">
        <f>IF('Open Shifts'!A81="","",'Open Shifts'!A81)</f>
        <v/>
      </c>
      <c r="O81">
        <f>""</f>
        <v/>
      </c>
      <c r="P81">
        <f>""</f>
        <v/>
      </c>
    </row>
    <row r="82" ht="34" customHeight="1">
      <c r="A82" s="3" t="n"/>
      <c r="B82" s="14" t="n"/>
      <c r="C82" s="3" t="n"/>
      <c r="D82" s="22" t="n"/>
      <c r="E82" s="22" t="n"/>
      <c r="F82" s="3" t="n"/>
      <c r="G82" s="22" t="n"/>
      <c r="H82" s="3" t="n"/>
      <c r="I82" s="7">
        <f>IF(AND(A82&lt;&gt;"",C82&lt;&gt;"",F82="Accepted",G82&lt;&gt;"",COUNTIF('Open Shifts'!$A$2:$A$101,A82)=1),A82,"")</f>
        <v/>
      </c>
      <c r="J82" s="7">
        <f>IF(A82="","",IF(K82&lt;&gt;"OK","Review input",IF(F82&lt;&gt;"Pending",F82,IF(E82="","Set deadline",IF(Settings!$B$2="","Set review time",IF(E82&lt;=Settings!$B$2,"Follow up","Await response"))))))</f>
        <v/>
      </c>
      <c r="K82" s="7">
        <f>IF(COUNTA(A82:H82)=0,"",IF(AND(ISTEXT(A82),A82&lt;&gt;"",ISNUMBER(B82),ISNUMBER(D82),OR(E82="",ISNUMBER(E82)),OR(G82="",ISNUMBER(G82)),AND(OR(Settings!$B$2="",ISNUMBER(Settings!$B$2)),ISNUMBER(Settings!$B$3),Settings!$B$4&lt;&gt;"",OR(Settings!$B$5="US DST observed",Settings!$B$5="No DST",Settings!$B$5="Manual review"))),IF(AND(COUNTIF('Open Shifts'!$A$2:$A$101,A82)=1,B82&gt;0,B82=INT(B82),COUNTIFS($A$2:$A$101,A82,$B$2:$B$101,B82)=1,COUNTIF(Settings!$D$2:$D$9,C82)=1,COUNTIF(Settings!$F$2:$F$6,F82)=1,OR(F82="Pending",F82="Accepted",F82="Declined",F82="No response",F82="Withdrawn"),D82&gt;=1,OR(E82="",E82&gt;=D82),OR(G82="",G82&gt;=D82),OR(F82="Pending",E82&lt;&gt;""),OR(AND(F82="Pending",G82=""),AND(F82&lt;&gt;"Pending",OR(F82="Withdrawn",G82&lt;&gt;""))),OR(G82="",E82="",G82&lt;=E82),Settings!$B$3&gt;0,NOT(OR(Settings!$B$5="Manual review",AND(Settings!$B$5="US DST observed",OR(AND(D82&lt;(DATE(YEAR(D82),3,8)+MOD(1-WEEKDAY(DATE(YEAR(D82),3,8)),7))+1,MAX(D82:E82,G82)&gt;=(DATE(YEAR(D82),3,8)+MOD(1-WEEKDAY(DATE(YEAR(D82),3,8)),7))),AND(D82&lt;(DATE(YEAR(D82),11,1)+MOD(1-WEEKDAY(DATE(YEAR(D82),11,1)),7))+1,MAX(D82:E82,G82)&gt;=(DATE(YEAR(D82),11,1)+MOD(1-WEEKDAY(DATE(YEAR(D82),11,1)),7))),AND(D82&lt;(DATE(YEAR(MAX(D82:E82,G82)),3,8)+MOD(1-WEEKDAY(DATE(YEAR(MAX(D82:E82,G82)),3,8)),7))+1,MAX(D82:E82,G82)&gt;=(DATE(YEAR(MAX(D82:E82,G82)),3,8)+MOD(1-WEEKDAY(DATE(YEAR(MAX(D82:E82,G82)),3,8)),7))),AND(D82&lt;(DATE(YEAR(MAX(D82:E82,G82)),11,1)+MOD(1-WEEKDAY(DATE(YEAR(MAX(D82:E82,G82)),11,1)),7))+1,MAX(D82:E82,G82)&gt;=(DATE(YEAR(MAX(D82:E82,G82)),11,1)+MOD(1-WEEKDAY(DATE(YEAR(MAX(D82:E82,G82)),11,1)),7)))))))),"OK","Review input"),"Review input"))</f>
        <v/>
      </c>
      <c r="L82" s="24">
        <f>IF(D82="","",IF(AND(ISNUMBER(D82),ISNUMBER(Settings!$B$3)),IF(Settings!$B$3&gt;0,D82+Settings!$B$3/1440,""),""))</f>
        <v/>
      </c>
      <c r="N82">
        <f>IF('Open Shifts'!A82="","",'Open Shifts'!A82)</f>
        <v/>
      </c>
      <c r="O82">
        <f>""</f>
        <v/>
      </c>
      <c r="P82">
        <f>""</f>
        <v/>
      </c>
    </row>
    <row r="83" ht="34" customHeight="1">
      <c r="A83" s="3" t="n"/>
      <c r="B83" s="14" t="n"/>
      <c r="C83" s="3" t="n"/>
      <c r="D83" s="22" t="n"/>
      <c r="E83" s="22" t="n"/>
      <c r="F83" s="3" t="n"/>
      <c r="G83" s="22" t="n"/>
      <c r="H83" s="3" t="n"/>
      <c r="I83" s="12">
        <f>IF(AND(A83&lt;&gt;"",C83&lt;&gt;"",F83="Accepted",G83&lt;&gt;"",COUNTIF('Open Shifts'!$A$2:$A$101,A83)=1),A83,"")</f>
        <v/>
      </c>
      <c r="J83" s="12">
        <f>IF(A83="","",IF(K83&lt;&gt;"OK","Review input",IF(F83&lt;&gt;"Pending",F83,IF(E83="","Set deadline",IF(Settings!$B$2="","Set review time",IF(E83&lt;=Settings!$B$2,"Follow up","Await response"))))))</f>
        <v/>
      </c>
      <c r="K83" s="12">
        <f>IF(COUNTA(A83:H83)=0,"",IF(AND(ISTEXT(A83),A83&lt;&gt;"",ISNUMBER(B83),ISNUMBER(D83),OR(E83="",ISNUMBER(E83)),OR(G83="",ISNUMBER(G83)),AND(OR(Settings!$B$2="",ISNUMBER(Settings!$B$2)),ISNUMBER(Settings!$B$3),Settings!$B$4&lt;&gt;"",OR(Settings!$B$5="US DST observed",Settings!$B$5="No DST",Settings!$B$5="Manual review"))),IF(AND(COUNTIF('Open Shifts'!$A$2:$A$101,A83)=1,B83&gt;0,B83=INT(B83),COUNTIFS($A$2:$A$101,A83,$B$2:$B$101,B83)=1,COUNTIF(Settings!$D$2:$D$9,C83)=1,COUNTIF(Settings!$F$2:$F$6,F83)=1,OR(F83="Pending",F83="Accepted",F83="Declined",F83="No response",F83="Withdrawn"),D83&gt;=1,OR(E83="",E83&gt;=D83),OR(G83="",G83&gt;=D83),OR(F83="Pending",E83&lt;&gt;""),OR(AND(F83="Pending",G83=""),AND(F83&lt;&gt;"Pending",OR(F83="Withdrawn",G83&lt;&gt;""))),OR(G83="",E83="",G83&lt;=E83),Settings!$B$3&gt;0,NOT(OR(Settings!$B$5="Manual review",AND(Settings!$B$5="US DST observed",OR(AND(D83&lt;(DATE(YEAR(D83),3,8)+MOD(1-WEEKDAY(DATE(YEAR(D83),3,8)),7))+1,MAX(D83:E83,G83)&gt;=(DATE(YEAR(D83),3,8)+MOD(1-WEEKDAY(DATE(YEAR(D83),3,8)),7))),AND(D83&lt;(DATE(YEAR(D83),11,1)+MOD(1-WEEKDAY(DATE(YEAR(D83),11,1)),7))+1,MAX(D83:E83,G83)&gt;=(DATE(YEAR(D83),11,1)+MOD(1-WEEKDAY(DATE(YEAR(D83),11,1)),7))),AND(D83&lt;(DATE(YEAR(MAX(D83:E83,G83)),3,8)+MOD(1-WEEKDAY(DATE(YEAR(MAX(D83:E83,G83)),3,8)),7))+1,MAX(D83:E83,G83)&gt;=(DATE(YEAR(MAX(D83:E83,G83)),3,8)+MOD(1-WEEKDAY(DATE(YEAR(MAX(D83:E83,G83)),3,8)),7))),AND(D83&lt;(DATE(YEAR(MAX(D83:E83,G83)),11,1)+MOD(1-WEEKDAY(DATE(YEAR(MAX(D83:E83,G83)),11,1)),7))+1,MAX(D83:E83,G83)&gt;=(DATE(YEAR(MAX(D83:E83,G83)),11,1)+MOD(1-WEEKDAY(DATE(YEAR(MAX(D83:E83,G83)),11,1)),7)))))))),"OK","Review input"),"Review input"))</f>
        <v/>
      </c>
      <c r="L83" s="25">
        <f>IF(D83="","",IF(AND(ISNUMBER(D83),ISNUMBER(Settings!$B$3)),IF(Settings!$B$3&gt;0,D83+Settings!$B$3/1440,""),""))</f>
        <v/>
      </c>
      <c r="N83">
        <f>IF('Open Shifts'!A83="","",'Open Shifts'!A83)</f>
        <v/>
      </c>
      <c r="O83">
        <f>""</f>
        <v/>
      </c>
      <c r="P83">
        <f>""</f>
        <v/>
      </c>
    </row>
    <row r="84" ht="34" customHeight="1">
      <c r="A84" s="3" t="n"/>
      <c r="B84" s="14" t="n"/>
      <c r="C84" s="3" t="n"/>
      <c r="D84" s="22" t="n"/>
      <c r="E84" s="22" t="n"/>
      <c r="F84" s="3" t="n"/>
      <c r="G84" s="22" t="n"/>
      <c r="H84" s="3" t="n"/>
      <c r="I84" s="7">
        <f>IF(AND(A84&lt;&gt;"",C84&lt;&gt;"",F84="Accepted",G84&lt;&gt;"",COUNTIF('Open Shifts'!$A$2:$A$101,A84)=1),A84,"")</f>
        <v/>
      </c>
      <c r="J84" s="7">
        <f>IF(A84="","",IF(K84&lt;&gt;"OK","Review input",IF(F84&lt;&gt;"Pending",F84,IF(E84="","Set deadline",IF(Settings!$B$2="","Set review time",IF(E84&lt;=Settings!$B$2,"Follow up","Await response"))))))</f>
        <v/>
      </c>
      <c r="K84" s="7">
        <f>IF(COUNTA(A84:H84)=0,"",IF(AND(ISTEXT(A84),A84&lt;&gt;"",ISNUMBER(B84),ISNUMBER(D84),OR(E84="",ISNUMBER(E84)),OR(G84="",ISNUMBER(G84)),AND(OR(Settings!$B$2="",ISNUMBER(Settings!$B$2)),ISNUMBER(Settings!$B$3),Settings!$B$4&lt;&gt;"",OR(Settings!$B$5="US DST observed",Settings!$B$5="No DST",Settings!$B$5="Manual review"))),IF(AND(COUNTIF('Open Shifts'!$A$2:$A$101,A84)=1,B84&gt;0,B84=INT(B84),COUNTIFS($A$2:$A$101,A84,$B$2:$B$101,B84)=1,COUNTIF(Settings!$D$2:$D$9,C84)=1,COUNTIF(Settings!$F$2:$F$6,F84)=1,OR(F84="Pending",F84="Accepted",F84="Declined",F84="No response",F84="Withdrawn"),D84&gt;=1,OR(E84="",E84&gt;=D84),OR(G84="",G84&gt;=D84),OR(F84="Pending",E84&lt;&gt;""),OR(AND(F84="Pending",G84=""),AND(F84&lt;&gt;"Pending",OR(F84="Withdrawn",G84&lt;&gt;""))),OR(G84="",E84="",G84&lt;=E84),Settings!$B$3&gt;0,NOT(OR(Settings!$B$5="Manual review",AND(Settings!$B$5="US DST observed",OR(AND(D84&lt;(DATE(YEAR(D84),3,8)+MOD(1-WEEKDAY(DATE(YEAR(D84),3,8)),7))+1,MAX(D84:E84,G84)&gt;=(DATE(YEAR(D84),3,8)+MOD(1-WEEKDAY(DATE(YEAR(D84),3,8)),7))),AND(D84&lt;(DATE(YEAR(D84),11,1)+MOD(1-WEEKDAY(DATE(YEAR(D84),11,1)),7))+1,MAX(D84:E84,G84)&gt;=(DATE(YEAR(D84),11,1)+MOD(1-WEEKDAY(DATE(YEAR(D84),11,1)),7))),AND(D84&lt;(DATE(YEAR(MAX(D84:E84,G84)),3,8)+MOD(1-WEEKDAY(DATE(YEAR(MAX(D84:E84,G84)),3,8)),7))+1,MAX(D84:E84,G84)&gt;=(DATE(YEAR(MAX(D84:E84,G84)),3,8)+MOD(1-WEEKDAY(DATE(YEAR(MAX(D84:E84,G84)),3,8)),7))),AND(D84&lt;(DATE(YEAR(MAX(D84:E84,G84)),11,1)+MOD(1-WEEKDAY(DATE(YEAR(MAX(D84:E84,G84)),11,1)),7))+1,MAX(D84:E84,G84)&gt;=(DATE(YEAR(MAX(D84:E84,G84)),11,1)+MOD(1-WEEKDAY(DATE(YEAR(MAX(D84:E84,G84)),11,1)),7)))))))),"OK","Review input"),"Review input"))</f>
        <v/>
      </c>
      <c r="L84" s="24">
        <f>IF(D84="","",IF(AND(ISNUMBER(D84),ISNUMBER(Settings!$B$3)),IF(Settings!$B$3&gt;0,D84+Settings!$B$3/1440,""),""))</f>
        <v/>
      </c>
      <c r="N84">
        <f>IF('Open Shifts'!A84="","",'Open Shifts'!A84)</f>
        <v/>
      </c>
      <c r="O84">
        <f>""</f>
        <v/>
      </c>
      <c r="P84">
        <f>""</f>
        <v/>
      </c>
    </row>
    <row r="85" ht="34" customHeight="1">
      <c r="A85" s="3" t="n"/>
      <c r="B85" s="14" t="n"/>
      <c r="C85" s="3" t="n"/>
      <c r="D85" s="22" t="n"/>
      <c r="E85" s="22" t="n"/>
      <c r="F85" s="3" t="n"/>
      <c r="G85" s="22" t="n"/>
      <c r="H85" s="3" t="n"/>
      <c r="I85" s="12">
        <f>IF(AND(A85&lt;&gt;"",C85&lt;&gt;"",F85="Accepted",G85&lt;&gt;"",COUNTIF('Open Shifts'!$A$2:$A$101,A85)=1),A85,"")</f>
        <v/>
      </c>
      <c r="J85" s="12">
        <f>IF(A85="","",IF(K85&lt;&gt;"OK","Review input",IF(F85&lt;&gt;"Pending",F85,IF(E85="","Set deadline",IF(Settings!$B$2="","Set review time",IF(E85&lt;=Settings!$B$2,"Follow up","Await response"))))))</f>
        <v/>
      </c>
      <c r="K85" s="12">
        <f>IF(COUNTA(A85:H85)=0,"",IF(AND(ISTEXT(A85),A85&lt;&gt;"",ISNUMBER(B85),ISNUMBER(D85),OR(E85="",ISNUMBER(E85)),OR(G85="",ISNUMBER(G85)),AND(OR(Settings!$B$2="",ISNUMBER(Settings!$B$2)),ISNUMBER(Settings!$B$3),Settings!$B$4&lt;&gt;"",OR(Settings!$B$5="US DST observed",Settings!$B$5="No DST",Settings!$B$5="Manual review"))),IF(AND(COUNTIF('Open Shifts'!$A$2:$A$101,A85)=1,B85&gt;0,B85=INT(B85),COUNTIFS($A$2:$A$101,A85,$B$2:$B$101,B85)=1,COUNTIF(Settings!$D$2:$D$9,C85)=1,COUNTIF(Settings!$F$2:$F$6,F85)=1,OR(F85="Pending",F85="Accepted",F85="Declined",F85="No response",F85="Withdrawn"),D85&gt;=1,OR(E85="",E85&gt;=D85),OR(G85="",G85&gt;=D85),OR(F85="Pending",E85&lt;&gt;""),OR(AND(F85="Pending",G85=""),AND(F85&lt;&gt;"Pending",OR(F85="Withdrawn",G85&lt;&gt;""))),OR(G85="",E85="",G85&lt;=E85),Settings!$B$3&gt;0,NOT(OR(Settings!$B$5="Manual review",AND(Settings!$B$5="US DST observed",OR(AND(D85&lt;(DATE(YEAR(D85),3,8)+MOD(1-WEEKDAY(DATE(YEAR(D85),3,8)),7))+1,MAX(D85:E85,G85)&gt;=(DATE(YEAR(D85),3,8)+MOD(1-WEEKDAY(DATE(YEAR(D85),3,8)),7))),AND(D85&lt;(DATE(YEAR(D85),11,1)+MOD(1-WEEKDAY(DATE(YEAR(D85),11,1)),7))+1,MAX(D85:E85,G85)&gt;=(DATE(YEAR(D85),11,1)+MOD(1-WEEKDAY(DATE(YEAR(D85),11,1)),7))),AND(D85&lt;(DATE(YEAR(MAX(D85:E85,G85)),3,8)+MOD(1-WEEKDAY(DATE(YEAR(MAX(D85:E85,G85)),3,8)),7))+1,MAX(D85:E85,G85)&gt;=(DATE(YEAR(MAX(D85:E85,G85)),3,8)+MOD(1-WEEKDAY(DATE(YEAR(MAX(D85:E85,G85)),3,8)),7))),AND(D85&lt;(DATE(YEAR(MAX(D85:E85,G85)),11,1)+MOD(1-WEEKDAY(DATE(YEAR(MAX(D85:E85,G85)),11,1)),7))+1,MAX(D85:E85,G85)&gt;=(DATE(YEAR(MAX(D85:E85,G85)),11,1)+MOD(1-WEEKDAY(DATE(YEAR(MAX(D85:E85,G85)),11,1)),7)))))))),"OK","Review input"),"Review input"))</f>
        <v/>
      </c>
      <c r="L85" s="25">
        <f>IF(D85="","",IF(AND(ISNUMBER(D85),ISNUMBER(Settings!$B$3)),IF(Settings!$B$3&gt;0,D85+Settings!$B$3/1440,""),""))</f>
        <v/>
      </c>
      <c r="N85">
        <f>IF('Open Shifts'!A85="","",'Open Shifts'!A85)</f>
        <v/>
      </c>
      <c r="O85">
        <f>""</f>
        <v/>
      </c>
      <c r="P85">
        <f>""</f>
        <v/>
      </c>
    </row>
    <row r="86" ht="34" customHeight="1">
      <c r="A86" s="3" t="n"/>
      <c r="B86" s="14" t="n"/>
      <c r="C86" s="3" t="n"/>
      <c r="D86" s="22" t="n"/>
      <c r="E86" s="22" t="n"/>
      <c r="F86" s="3" t="n"/>
      <c r="G86" s="22" t="n"/>
      <c r="H86" s="3" t="n"/>
      <c r="I86" s="7">
        <f>IF(AND(A86&lt;&gt;"",C86&lt;&gt;"",F86="Accepted",G86&lt;&gt;"",COUNTIF('Open Shifts'!$A$2:$A$101,A86)=1),A86,"")</f>
        <v/>
      </c>
      <c r="J86" s="7">
        <f>IF(A86="","",IF(K86&lt;&gt;"OK","Review input",IF(F86&lt;&gt;"Pending",F86,IF(E86="","Set deadline",IF(Settings!$B$2="","Set review time",IF(E86&lt;=Settings!$B$2,"Follow up","Await response"))))))</f>
        <v/>
      </c>
      <c r="K86" s="7">
        <f>IF(COUNTA(A86:H86)=0,"",IF(AND(ISTEXT(A86),A86&lt;&gt;"",ISNUMBER(B86),ISNUMBER(D86),OR(E86="",ISNUMBER(E86)),OR(G86="",ISNUMBER(G86)),AND(OR(Settings!$B$2="",ISNUMBER(Settings!$B$2)),ISNUMBER(Settings!$B$3),Settings!$B$4&lt;&gt;"",OR(Settings!$B$5="US DST observed",Settings!$B$5="No DST",Settings!$B$5="Manual review"))),IF(AND(COUNTIF('Open Shifts'!$A$2:$A$101,A86)=1,B86&gt;0,B86=INT(B86),COUNTIFS($A$2:$A$101,A86,$B$2:$B$101,B86)=1,COUNTIF(Settings!$D$2:$D$9,C86)=1,COUNTIF(Settings!$F$2:$F$6,F86)=1,OR(F86="Pending",F86="Accepted",F86="Declined",F86="No response",F86="Withdrawn"),D86&gt;=1,OR(E86="",E86&gt;=D86),OR(G86="",G86&gt;=D86),OR(F86="Pending",E86&lt;&gt;""),OR(AND(F86="Pending",G86=""),AND(F86&lt;&gt;"Pending",OR(F86="Withdrawn",G86&lt;&gt;""))),OR(G86="",E86="",G86&lt;=E86),Settings!$B$3&gt;0,NOT(OR(Settings!$B$5="Manual review",AND(Settings!$B$5="US DST observed",OR(AND(D86&lt;(DATE(YEAR(D86),3,8)+MOD(1-WEEKDAY(DATE(YEAR(D86),3,8)),7))+1,MAX(D86:E86,G86)&gt;=(DATE(YEAR(D86),3,8)+MOD(1-WEEKDAY(DATE(YEAR(D86),3,8)),7))),AND(D86&lt;(DATE(YEAR(D86),11,1)+MOD(1-WEEKDAY(DATE(YEAR(D86),11,1)),7))+1,MAX(D86:E86,G86)&gt;=(DATE(YEAR(D86),11,1)+MOD(1-WEEKDAY(DATE(YEAR(D86),11,1)),7))),AND(D86&lt;(DATE(YEAR(MAX(D86:E86,G86)),3,8)+MOD(1-WEEKDAY(DATE(YEAR(MAX(D86:E86,G86)),3,8)),7))+1,MAX(D86:E86,G86)&gt;=(DATE(YEAR(MAX(D86:E86,G86)),3,8)+MOD(1-WEEKDAY(DATE(YEAR(MAX(D86:E86,G86)),3,8)),7))),AND(D86&lt;(DATE(YEAR(MAX(D86:E86,G86)),11,1)+MOD(1-WEEKDAY(DATE(YEAR(MAX(D86:E86,G86)),11,1)),7))+1,MAX(D86:E86,G86)&gt;=(DATE(YEAR(MAX(D86:E86,G86)),11,1)+MOD(1-WEEKDAY(DATE(YEAR(MAX(D86:E86,G86)),11,1)),7)))))))),"OK","Review input"),"Review input"))</f>
        <v/>
      </c>
      <c r="L86" s="24">
        <f>IF(D86="","",IF(AND(ISNUMBER(D86),ISNUMBER(Settings!$B$3)),IF(Settings!$B$3&gt;0,D86+Settings!$B$3/1440,""),""))</f>
        <v/>
      </c>
      <c r="N86">
        <f>IF('Open Shifts'!A86="","",'Open Shifts'!A86)</f>
        <v/>
      </c>
      <c r="O86">
        <f>""</f>
        <v/>
      </c>
      <c r="P86">
        <f>""</f>
        <v/>
      </c>
    </row>
    <row r="87" ht="34" customHeight="1">
      <c r="A87" s="3" t="n"/>
      <c r="B87" s="14" t="n"/>
      <c r="C87" s="3" t="n"/>
      <c r="D87" s="22" t="n"/>
      <c r="E87" s="22" t="n"/>
      <c r="F87" s="3" t="n"/>
      <c r="G87" s="22" t="n"/>
      <c r="H87" s="3" t="n"/>
      <c r="I87" s="12">
        <f>IF(AND(A87&lt;&gt;"",C87&lt;&gt;"",F87="Accepted",G87&lt;&gt;"",COUNTIF('Open Shifts'!$A$2:$A$101,A87)=1),A87,"")</f>
        <v/>
      </c>
      <c r="J87" s="12">
        <f>IF(A87="","",IF(K87&lt;&gt;"OK","Review input",IF(F87&lt;&gt;"Pending",F87,IF(E87="","Set deadline",IF(Settings!$B$2="","Set review time",IF(E87&lt;=Settings!$B$2,"Follow up","Await response"))))))</f>
        <v/>
      </c>
      <c r="K87" s="12">
        <f>IF(COUNTA(A87:H87)=0,"",IF(AND(ISTEXT(A87),A87&lt;&gt;"",ISNUMBER(B87),ISNUMBER(D87),OR(E87="",ISNUMBER(E87)),OR(G87="",ISNUMBER(G87)),AND(OR(Settings!$B$2="",ISNUMBER(Settings!$B$2)),ISNUMBER(Settings!$B$3),Settings!$B$4&lt;&gt;"",OR(Settings!$B$5="US DST observed",Settings!$B$5="No DST",Settings!$B$5="Manual review"))),IF(AND(COUNTIF('Open Shifts'!$A$2:$A$101,A87)=1,B87&gt;0,B87=INT(B87),COUNTIFS($A$2:$A$101,A87,$B$2:$B$101,B87)=1,COUNTIF(Settings!$D$2:$D$9,C87)=1,COUNTIF(Settings!$F$2:$F$6,F87)=1,OR(F87="Pending",F87="Accepted",F87="Declined",F87="No response",F87="Withdrawn"),D87&gt;=1,OR(E87="",E87&gt;=D87),OR(G87="",G87&gt;=D87),OR(F87="Pending",E87&lt;&gt;""),OR(AND(F87="Pending",G87=""),AND(F87&lt;&gt;"Pending",OR(F87="Withdrawn",G87&lt;&gt;""))),OR(G87="",E87="",G87&lt;=E87),Settings!$B$3&gt;0,NOT(OR(Settings!$B$5="Manual review",AND(Settings!$B$5="US DST observed",OR(AND(D87&lt;(DATE(YEAR(D87),3,8)+MOD(1-WEEKDAY(DATE(YEAR(D87),3,8)),7))+1,MAX(D87:E87,G87)&gt;=(DATE(YEAR(D87),3,8)+MOD(1-WEEKDAY(DATE(YEAR(D87),3,8)),7))),AND(D87&lt;(DATE(YEAR(D87),11,1)+MOD(1-WEEKDAY(DATE(YEAR(D87),11,1)),7))+1,MAX(D87:E87,G87)&gt;=(DATE(YEAR(D87),11,1)+MOD(1-WEEKDAY(DATE(YEAR(D87),11,1)),7))),AND(D87&lt;(DATE(YEAR(MAX(D87:E87,G87)),3,8)+MOD(1-WEEKDAY(DATE(YEAR(MAX(D87:E87,G87)),3,8)),7))+1,MAX(D87:E87,G87)&gt;=(DATE(YEAR(MAX(D87:E87,G87)),3,8)+MOD(1-WEEKDAY(DATE(YEAR(MAX(D87:E87,G87)),3,8)),7))),AND(D87&lt;(DATE(YEAR(MAX(D87:E87,G87)),11,1)+MOD(1-WEEKDAY(DATE(YEAR(MAX(D87:E87,G87)),11,1)),7))+1,MAX(D87:E87,G87)&gt;=(DATE(YEAR(MAX(D87:E87,G87)),11,1)+MOD(1-WEEKDAY(DATE(YEAR(MAX(D87:E87,G87)),11,1)),7)))))))),"OK","Review input"),"Review input"))</f>
        <v/>
      </c>
      <c r="L87" s="25">
        <f>IF(D87="","",IF(AND(ISNUMBER(D87),ISNUMBER(Settings!$B$3)),IF(Settings!$B$3&gt;0,D87+Settings!$B$3/1440,""),""))</f>
        <v/>
      </c>
      <c r="N87">
        <f>IF('Open Shifts'!A87="","",'Open Shifts'!A87)</f>
        <v/>
      </c>
      <c r="O87">
        <f>""</f>
        <v/>
      </c>
      <c r="P87">
        <f>""</f>
        <v/>
      </c>
    </row>
    <row r="88" ht="34" customHeight="1">
      <c r="A88" s="3" t="n"/>
      <c r="B88" s="14" t="n"/>
      <c r="C88" s="3" t="n"/>
      <c r="D88" s="22" t="n"/>
      <c r="E88" s="22" t="n"/>
      <c r="F88" s="3" t="n"/>
      <c r="G88" s="22" t="n"/>
      <c r="H88" s="3" t="n"/>
      <c r="I88" s="7">
        <f>IF(AND(A88&lt;&gt;"",C88&lt;&gt;"",F88="Accepted",G88&lt;&gt;"",COUNTIF('Open Shifts'!$A$2:$A$101,A88)=1),A88,"")</f>
        <v/>
      </c>
      <c r="J88" s="7">
        <f>IF(A88="","",IF(K88&lt;&gt;"OK","Review input",IF(F88&lt;&gt;"Pending",F88,IF(E88="","Set deadline",IF(Settings!$B$2="","Set review time",IF(E88&lt;=Settings!$B$2,"Follow up","Await response"))))))</f>
        <v/>
      </c>
      <c r="K88" s="7">
        <f>IF(COUNTA(A88:H88)=0,"",IF(AND(ISTEXT(A88),A88&lt;&gt;"",ISNUMBER(B88),ISNUMBER(D88),OR(E88="",ISNUMBER(E88)),OR(G88="",ISNUMBER(G88)),AND(OR(Settings!$B$2="",ISNUMBER(Settings!$B$2)),ISNUMBER(Settings!$B$3),Settings!$B$4&lt;&gt;"",OR(Settings!$B$5="US DST observed",Settings!$B$5="No DST",Settings!$B$5="Manual review"))),IF(AND(COUNTIF('Open Shifts'!$A$2:$A$101,A88)=1,B88&gt;0,B88=INT(B88),COUNTIFS($A$2:$A$101,A88,$B$2:$B$101,B88)=1,COUNTIF(Settings!$D$2:$D$9,C88)=1,COUNTIF(Settings!$F$2:$F$6,F88)=1,OR(F88="Pending",F88="Accepted",F88="Declined",F88="No response",F88="Withdrawn"),D88&gt;=1,OR(E88="",E88&gt;=D88),OR(G88="",G88&gt;=D88),OR(F88="Pending",E88&lt;&gt;""),OR(AND(F88="Pending",G88=""),AND(F88&lt;&gt;"Pending",OR(F88="Withdrawn",G88&lt;&gt;""))),OR(G88="",E88="",G88&lt;=E88),Settings!$B$3&gt;0,NOT(OR(Settings!$B$5="Manual review",AND(Settings!$B$5="US DST observed",OR(AND(D88&lt;(DATE(YEAR(D88),3,8)+MOD(1-WEEKDAY(DATE(YEAR(D88),3,8)),7))+1,MAX(D88:E88,G88)&gt;=(DATE(YEAR(D88),3,8)+MOD(1-WEEKDAY(DATE(YEAR(D88),3,8)),7))),AND(D88&lt;(DATE(YEAR(D88),11,1)+MOD(1-WEEKDAY(DATE(YEAR(D88),11,1)),7))+1,MAX(D88:E88,G88)&gt;=(DATE(YEAR(D88),11,1)+MOD(1-WEEKDAY(DATE(YEAR(D88),11,1)),7))),AND(D88&lt;(DATE(YEAR(MAX(D88:E88,G88)),3,8)+MOD(1-WEEKDAY(DATE(YEAR(MAX(D88:E88,G88)),3,8)),7))+1,MAX(D88:E88,G88)&gt;=(DATE(YEAR(MAX(D88:E88,G88)),3,8)+MOD(1-WEEKDAY(DATE(YEAR(MAX(D88:E88,G88)),3,8)),7))),AND(D88&lt;(DATE(YEAR(MAX(D88:E88,G88)),11,1)+MOD(1-WEEKDAY(DATE(YEAR(MAX(D88:E88,G88)),11,1)),7))+1,MAX(D88:E88,G88)&gt;=(DATE(YEAR(MAX(D88:E88,G88)),11,1)+MOD(1-WEEKDAY(DATE(YEAR(MAX(D88:E88,G88)),11,1)),7)))))))),"OK","Review input"),"Review input"))</f>
        <v/>
      </c>
      <c r="L88" s="24">
        <f>IF(D88="","",IF(AND(ISNUMBER(D88),ISNUMBER(Settings!$B$3)),IF(Settings!$B$3&gt;0,D88+Settings!$B$3/1440,""),""))</f>
        <v/>
      </c>
      <c r="N88">
        <f>IF('Open Shifts'!A88="","",'Open Shifts'!A88)</f>
        <v/>
      </c>
      <c r="O88">
        <f>""</f>
        <v/>
      </c>
      <c r="P88">
        <f>""</f>
        <v/>
      </c>
    </row>
    <row r="89" ht="34" customHeight="1">
      <c r="A89" s="3" t="n"/>
      <c r="B89" s="14" t="n"/>
      <c r="C89" s="3" t="n"/>
      <c r="D89" s="22" t="n"/>
      <c r="E89" s="22" t="n"/>
      <c r="F89" s="3" t="n"/>
      <c r="G89" s="22" t="n"/>
      <c r="H89" s="3" t="n"/>
      <c r="I89" s="12">
        <f>IF(AND(A89&lt;&gt;"",C89&lt;&gt;"",F89="Accepted",G89&lt;&gt;"",COUNTIF('Open Shifts'!$A$2:$A$101,A89)=1),A89,"")</f>
        <v/>
      </c>
      <c r="J89" s="12">
        <f>IF(A89="","",IF(K89&lt;&gt;"OK","Review input",IF(F89&lt;&gt;"Pending",F89,IF(E89="","Set deadline",IF(Settings!$B$2="","Set review time",IF(E89&lt;=Settings!$B$2,"Follow up","Await response"))))))</f>
        <v/>
      </c>
      <c r="K89" s="12">
        <f>IF(COUNTA(A89:H89)=0,"",IF(AND(ISTEXT(A89),A89&lt;&gt;"",ISNUMBER(B89),ISNUMBER(D89),OR(E89="",ISNUMBER(E89)),OR(G89="",ISNUMBER(G89)),AND(OR(Settings!$B$2="",ISNUMBER(Settings!$B$2)),ISNUMBER(Settings!$B$3),Settings!$B$4&lt;&gt;"",OR(Settings!$B$5="US DST observed",Settings!$B$5="No DST",Settings!$B$5="Manual review"))),IF(AND(COUNTIF('Open Shifts'!$A$2:$A$101,A89)=1,B89&gt;0,B89=INT(B89),COUNTIFS($A$2:$A$101,A89,$B$2:$B$101,B89)=1,COUNTIF(Settings!$D$2:$D$9,C89)=1,COUNTIF(Settings!$F$2:$F$6,F89)=1,OR(F89="Pending",F89="Accepted",F89="Declined",F89="No response",F89="Withdrawn"),D89&gt;=1,OR(E89="",E89&gt;=D89),OR(G89="",G89&gt;=D89),OR(F89="Pending",E89&lt;&gt;""),OR(AND(F89="Pending",G89=""),AND(F89&lt;&gt;"Pending",OR(F89="Withdrawn",G89&lt;&gt;""))),OR(G89="",E89="",G89&lt;=E89),Settings!$B$3&gt;0,NOT(OR(Settings!$B$5="Manual review",AND(Settings!$B$5="US DST observed",OR(AND(D89&lt;(DATE(YEAR(D89),3,8)+MOD(1-WEEKDAY(DATE(YEAR(D89),3,8)),7))+1,MAX(D89:E89,G89)&gt;=(DATE(YEAR(D89),3,8)+MOD(1-WEEKDAY(DATE(YEAR(D89),3,8)),7))),AND(D89&lt;(DATE(YEAR(D89),11,1)+MOD(1-WEEKDAY(DATE(YEAR(D89),11,1)),7))+1,MAX(D89:E89,G89)&gt;=(DATE(YEAR(D89),11,1)+MOD(1-WEEKDAY(DATE(YEAR(D89),11,1)),7))),AND(D89&lt;(DATE(YEAR(MAX(D89:E89,G89)),3,8)+MOD(1-WEEKDAY(DATE(YEAR(MAX(D89:E89,G89)),3,8)),7))+1,MAX(D89:E89,G89)&gt;=(DATE(YEAR(MAX(D89:E89,G89)),3,8)+MOD(1-WEEKDAY(DATE(YEAR(MAX(D89:E89,G89)),3,8)),7))),AND(D89&lt;(DATE(YEAR(MAX(D89:E89,G89)),11,1)+MOD(1-WEEKDAY(DATE(YEAR(MAX(D89:E89,G89)),11,1)),7))+1,MAX(D89:E89,G89)&gt;=(DATE(YEAR(MAX(D89:E89,G89)),11,1)+MOD(1-WEEKDAY(DATE(YEAR(MAX(D89:E89,G89)),11,1)),7)))))))),"OK","Review input"),"Review input"))</f>
        <v/>
      </c>
      <c r="L89" s="25">
        <f>IF(D89="","",IF(AND(ISNUMBER(D89),ISNUMBER(Settings!$B$3)),IF(Settings!$B$3&gt;0,D89+Settings!$B$3/1440,""),""))</f>
        <v/>
      </c>
      <c r="N89">
        <f>IF('Open Shifts'!A89="","",'Open Shifts'!A89)</f>
        <v/>
      </c>
      <c r="O89">
        <f>""</f>
        <v/>
      </c>
      <c r="P89">
        <f>""</f>
        <v/>
      </c>
    </row>
    <row r="90" ht="34" customHeight="1">
      <c r="A90" s="3" t="n"/>
      <c r="B90" s="14" t="n"/>
      <c r="C90" s="3" t="n"/>
      <c r="D90" s="22" t="n"/>
      <c r="E90" s="22" t="n"/>
      <c r="F90" s="3" t="n"/>
      <c r="G90" s="22" t="n"/>
      <c r="H90" s="3" t="n"/>
      <c r="I90" s="7">
        <f>IF(AND(A90&lt;&gt;"",C90&lt;&gt;"",F90="Accepted",G90&lt;&gt;"",COUNTIF('Open Shifts'!$A$2:$A$101,A90)=1),A90,"")</f>
        <v/>
      </c>
      <c r="J90" s="7">
        <f>IF(A90="","",IF(K90&lt;&gt;"OK","Review input",IF(F90&lt;&gt;"Pending",F90,IF(E90="","Set deadline",IF(Settings!$B$2="","Set review time",IF(E90&lt;=Settings!$B$2,"Follow up","Await response"))))))</f>
        <v/>
      </c>
      <c r="K90" s="7">
        <f>IF(COUNTA(A90:H90)=0,"",IF(AND(ISTEXT(A90),A90&lt;&gt;"",ISNUMBER(B90),ISNUMBER(D90),OR(E90="",ISNUMBER(E90)),OR(G90="",ISNUMBER(G90)),AND(OR(Settings!$B$2="",ISNUMBER(Settings!$B$2)),ISNUMBER(Settings!$B$3),Settings!$B$4&lt;&gt;"",OR(Settings!$B$5="US DST observed",Settings!$B$5="No DST",Settings!$B$5="Manual review"))),IF(AND(COUNTIF('Open Shifts'!$A$2:$A$101,A90)=1,B90&gt;0,B90=INT(B90),COUNTIFS($A$2:$A$101,A90,$B$2:$B$101,B90)=1,COUNTIF(Settings!$D$2:$D$9,C90)=1,COUNTIF(Settings!$F$2:$F$6,F90)=1,OR(F90="Pending",F90="Accepted",F90="Declined",F90="No response",F90="Withdrawn"),D90&gt;=1,OR(E90="",E90&gt;=D90),OR(G90="",G90&gt;=D90),OR(F90="Pending",E90&lt;&gt;""),OR(AND(F90="Pending",G90=""),AND(F90&lt;&gt;"Pending",OR(F90="Withdrawn",G90&lt;&gt;""))),OR(G90="",E90="",G90&lt;=E90),Settings!$B$3&gt;0,NOT(OR(Settings!$B$5="Manual review",AND(Settings!$B$5="US DST observed",OR(AND(D90&lt;(DATE(YEAR(D90),3,8)+MOD(1-WEEKDAY(DATE(YEAR(D90),3,8)),7))+1,MAX(D90:E90,G90)&gt;=(DATE(YEAR(D90),3,8)+MOD(1-WEEKDAY(DATE(YEAR(D90),3,8)),7))),AND(D90&lt;(DATE(YEAR(D90),11,1)+MOD(1-WEEKDAY(DATE(YEAR(D90),11,1)),7))+1,MAX(D90:E90,G90)&gt;=(DATE(YEAR(D90),11,1)+MOD(1-WEEKDAY(DATE(YEAR(D90),11,1)),7))),AND(D90&lt;(DATE(YEAR(MAX(D90:E90,G90)),3,8)+MOD(1-WEEKDAY(DATE(YEAR(MAX(D90:E90,G90)),3,8)),7))+1,MAX(D90:E90,G90)&gt;=(DATE(YEAR(MAX(D90:E90,G90)),3,8)+MOD(1-WEEKDAY(DATE(YEAR(MAX(D90:E90,G90)),3,8)),7))),AND(D90&lt;(DATE(YEAR(MAX(D90:E90,G90)),11,1)+MOD(1-WEEKDAY(DATE(YEAR(MAX(D90:E90,G90)),11,1)),7))+1,MAX(D90:E90,G90)&gt;=(DATE(YEAR(MAX(D90:E90,G90)),11,1)+MOD(1-WEEKDAY(DATE(YEAR(MAX(D90:E90,G90)),11,1)),7)))))))),"OK","Review input"),"Review input"))</f>
        <v/>
      </c>
      <c r="L90" s="24">
        <f>IF(D90="","",IF(AND(ISNUMBER(D90),ISNUMBER(Settings!$B$3)),IF(Settings!$B$3&gt;0,D90+Settings!$B$3/1440,""),""))</f>
        <v/>
      </c>
      <c r="N90">
        <f>IF('Open Shifts'!A90="","",'Open Shifts'!A90)</f>
        <v/>
      </c>
      <c r="O90">
        <f>""</f>
        <v/>
      </c>
      <c r="P90">
        <f>""</f>
        <v/>
      </c>
    </row>
    <row r="91" ht="34" customHeight="1">
      <c r="A91" s="3" t="n"/>
      <c r="B91" s="14" t="n"/>
      <c r="C91" s="3" t="n"/>
      <c r="D91" s="22" t="n"/>
      <c r="E91" s="22" t="n"/>
      <c r="F91" s="3" t="n"/>
      <c r="G91" s="22" t="n"/>
      <c r="H91" s="3" t="n"/>
      <c r="I91" s="12">
        <f>IF(AND(A91&lt;&gt;"",C91&lt;&gt;"",F91="Accepted",G91&lt;&gt;"",COUNTIF('Open Shifts'!$A$2:$A$101,A91)=1),A91,"")</f>
        <v/>
      </c>
      <c r="J91" s="12">
        <f>IF(A91="","",IF(K91&lt;&gt;"OK","Review input",IF(F91&lt;&gt;"Pending",F91,IF(E91="","Set deadline",IF(Settings!$B$2="","Set review time",IF(E91&lt;=Settings!$B$2,"Follow up","Await response"))))))</f>
        <v/>
      </c>
      <c r="K91" s="12">
        <f>IF(COUNTA(A91:H91)=0,"",IF(AND(ISTEXT(A91),A91&lt;&gt;"",ISNUMBER(B91),ISNUMBER(D91),OR(E91="",ISNUMBER(E91)),OR(G91="",ISNUMBER(G91)),AND(OR(Settings!$B$2="",ISNUMBER(Settings!$B$2)),ISNUMBER(Settings!$B$3),Settings!$B$4&lt;&gt;"",OR(Settings!$B$5="US DST observed",Settings!$B$5="No DST",Settings!$B$5="Manual review"))),IF(AND(COUNTIF('Open Shifts'!$A$2:$A$101,A91)=1,B91&gt;0,B91=INT(B91),COUNTIFS($A$2:$A$101,A91,$B$2:$B$101,B91)=1,COUNTIF(Settings!$D$2:$D$9,C91)=1,COUNTIF(Settings!$F$2:$F$6,F91)=1,OR(F91="Pending",F91="Accepted",F91="Declined",F91="No response",F91="Withdrawn"),D91&gt;=1,OR(E91="",E91&gt;=D91),OR(G91="",G91&gt;=D91),OR(F91="Pending",E91&lt;&gt;""),OR(AND(F91="Pending",G91=""),AND(F91&lt;&gt;"Pending",OR(F91="Withdrawn",G91&lt;&gt;""))),OR(G91="",E91="",G91&lt;=E91),Settings!$B$3&gt;0,NOT(OR(Settings!$B$5="Manual review",AND(Settings!$B$5="US DST observed",OR(AND(D91&lt;(DATE(YEAR(D91),3,8)+MOD(1-WEEKDAY(DATE(YEAR(D91),3,8)),7))+1,MAX(D91:E91,G91)&gt;=(DATE(YEAR(D91),3,8)+MOD(1-WEEKDAY(DATE(YEAR(D91),3,8)),7))),AND(D91&lt;(DATE(YEAR(D91),11,1)+MOD(1-WEEKDAY(DATE(YEAR(D91),11,1)),7))+1,MAX(D91:E91,G91)&gt;=(DATE(YEAR(D91),11,1)+MOD(1-WEEKDAY(DATE(YEAR(D91),11,1)),7))),AND(D91&lt;(DATE(YEAR(MAX(D91:E91,G91)),3,8)+MOD(1-WEEKDAY(DATE(YEAR(MAX(D91:E91,G91)),3,8)),7))+1,MAX(D91:E91,G91)&gt;=(DATE(YEAR(MAX(D91:E91,G91)),3,8)+MOD(1-WEEKDAY(DATE(YEAR(MAX(D91:E91,G91)),3,8)),7))),AND(D91&lt;(DATE(YEAR(MAX(D91:E91,G91)),11,1)+MOD(1-WEEKDAY(DATE(YEAR(MAX(D91:E91,G91)),11,1)),7))+1,MAX(D91:E91,G91)&gt;=(DATE(YEAR(MAX(D91:E91,G91)),11,1)+MOD(1-WEEKDAY(DATE(YEAR(MAX(D91:E91,G91)),11,1)),7)))))))),"OK","Review input"),"Review input"))</f>
        <v/>
      </c>
      <c r="L91" s="25">
        <f>IF(D91="","",IF(AND(ISNUMBER(D91),ISNUMBER(Settings!$B$3)),IF(Settings!$B$3&gt;0,D91+Settings!$B$3/1440,""),""))</f>
        <v/>
      </c>
      <c r="N91">
        <f>IF('Open Shifts'!A91="","",'Open Shifts'!A91)</f>
        <v/>
      </c>
      <c r="O91">
        <f>""</f>
        <v/>
      </c>
      <c r="P91">
        <f>""</f>
        <v/>
      </c>
    </row>
    <row r="92" ht="34" customHeight="1">
      <c r="A92" s="3" t="n"/>
      <c r="B92" s="14" t="n"/>
      <c r="C92" s="3" t="n"/>
      <c r="D92" s="22" t="n"/>
      <c r="E92" s="22" t="n"/>
      <c r="F92" s="3" t="n"/>
      <c r="G92" s="22" t="n"/>
      <c r="H92" s="3" t="n"/>
      <c r="I92" s="7">
        <f>IF(AND(A92&lt;&gt;"",C92&lt;&gt;"",F92="Accepted",G92&lt;&gt;"",COUNTIF('Open Shifts'!$A$2:$A$101,A92)=1),A92,"")</f>
        <v/>
      </c>
      <c r="J92" s="7">
        <f>IF(A92="","",IF(K92&lt;&gt;"OK","Review input",IF(F92&lt;&gt;"Pending",F92,IF(E92="","Set deadline",IF(Settings!$B$2="","Set review time",IF(E92&lt;=Settings!$B$2,"Follow up","Await response"))))))</f>
        <v/>
      </c>
      <c r="K92" s="7">
        <f>IF(COUNTA(A92:H92)=0,"",IF(AND(ISTEXT(A92),A92&lt;&gt;"",ISNUMBER(B92),ISNUMBER(D92),OR(E92="",ISNUMBER(E92)),OR(G92="",ISNUMBER(G92)),AND(OR(Settings!$B$2="",ISNUMBER(Settings!$B$2)),ISNUMBER(Settings!$B$3),Settings!$B$4&lt;&gt;"",OR(Settings!$B$5="US DST observed",Settings!$B$5="No DST",Settings!$B$5="Manual review"))),IF(AND(COUNTIF('Open Shifts'!$A$2:$A$101,A92)=1,B92&gt;0,B92=INT(B92),COUNTIFS($A$2:$A$101,A92,$B$2:$B$101,B92)=1,COUNTIF(Settings!$D$2:$D$9,C92)=1,COUNTIF(Settings!$F$2:$F$6,F92)=1,OR(F92="Pending",F92="Accepted",F92="Declined",F92="No response",F92="Withdrawn"),D92&gt;=1,OR(E92="",E92&gt;=D92),OR(G92="",G92&gt;=D92),OR(F92="Pending",E92&lt;&gt;""),OR(AND(F92="Pending",G92=""),AND(F92&lt;&gt;"Pending",OR(F92="Withdrawn",G92&lt;&gt;""))),OR(G92="",E92="",G92&lt;=E92),Settings!$B$3&gt;0,NOT(OR(Settings!$B$5="Manual review",AND(Settings!$B$5="US DST observed",OR(AND(D92&lt;(DATE(YEAR(D92),3,8)+MOD(1-WEEKDAY(DATE(YEAR(D92),3,8)),7))+1,MAX(D92:E92,G92)&gt;=(DATE(YEAR(D92),3,8)+MOD(1-WEEKDAY(DATE(YEAR(D92),3,8)),7))),AND(D92&lt;(DATE(YEAR(D92),11,1)+MOD(1-WEEKDAY(DATE(YEAR(D92),11,1)),7))+1,MAX(D92:E92,G92)&gt;=(DATE(YEAR(D92),11,1)+MOD(1-WEEKDAY(DATE(YEAR(D92),11,1)),7))),AND(D92&lt;(DATE(YEAR(MAX(D92:E92,G92)),3,8)+MOD(1-WEEKDAY(DATE(YEAR(MAX(D92:E92,G92)),3,8)),7))+1,MAX(D92:E92,G92)&gt;=(DATE(YEAR(MAX(D92:E92,G92)),3,8)+MOD(1-WEEKDAY(DATE(YEAR(MAX(D92:E92,G92)),3,8)),7))),AND(D92&lt;(DATE(YEAR(MAX(D92:E92,G92)),11,1)+MOD(1-WEEKDAY(DATE(YEAR(MAX(D92:E92,G92)),11,1)),7))+1,MAX(D92:E92,G92)&gt;=(DATE(YEAR(MAX(D92:E92,G92)),11,1)+MOD(1-WEEKDAY(DATE(YEAR(MAX(D92:E92,G92)),11,1)),7)))))))),"OK","Review input"),"Review input"))</f>
        <v/>
      </c>
      <c r="L92" s="24">
        <f>IF(D92="","",IF(AND(ISNUMBER(D92),ISNUMBER(Settings!$B$3)),IF(Settings!$B$3&gt;0,D92+Settings!$B$3/1440,""),""))</f>
        <v/>
      </c>
      <c r="N92">
        <f>IF('Open Shifts'!A92="","",'Open Shifts'!A92)</f>
        <v/>
      </c>
      <c r="O92">
        <f>""</f>
        <v/>
      </c>
      <c r="P92">
        <f>""</f>
        <v/>
      </c>
    </row>
    <row r="93" ht="34" customHeight="1">
      <c r="A93" s="3" t="n"/>
      <c r="B93" s="14" t="n"/>
      <c r="C93" s="3" t="n"/>
      <c r="D93" s="22" t="n"/>
      <c r="E93" s="22" t="n"/>
      <c r="F93" s="3" t="n"/>
      <c r="G93" s="22" t="n"/>
      <c r="H93" s="3" t="n"/>
      <c r="I93" s="12">
        <f>IF(AND(A93&lt;&gt;"",C93&lt;&gt;"",F93="Accepted",G93&lt;&gt;"",COUNTIF('Open Shifts'!$A$2:$A$101,A93)=1),A93,"")</f>
        <v/>
      </c>
      <c r="J93" s="12">
        <f>IF(A93="","",IF(K93&lt;&gt;"OK","Review input",IF(F93&lt;&gt;"Pending",F93,IF(E93="","Set deadline",IF(Settings!$B$2="","Set review time",IF(E93&lt;=Settings!$B$2,"Follow up","Await response"))))))</f>
        <v/>
      </c>
      <c r="K93" s="12">
        <f>IF(COUNTA(A93:H93)=0,"",IF(AND(ISTEXT(A93),A93&lt;&gt;"",ISNUMBER(B93),ISNUMBER(D93),OR(E93="",ISNUMBER(E93)),OR(G93="",ISNUMBER(G93)),AND(OR(Settings!$B$2="",ISNUMBER(Settings!$B$2)),ISNUMBER(Settings!$B$3),Settings!$B$4&lt;&gt;"",OR(Settings!$B$5="US DST observed",Settings!$B$5="No DST",Settings!$B$5="Manual review"))),IF(AND(COUNTIF('Open Shifts'!$A$2:$A$101,A93)=1,B93&gt;0,B93=INT(B93),COUNTIFS($A$2:$A$101,A93,$B$2:$B$101,B93)=1,COUNTIF(Settings!$D$2:$D$9,C93)=1,COUNTIF(Settings!$F$2:$F$6,F93)=1,OR(F93="Pending",F93="Accepted",F93="Declined",F93="No response",F93="Withdrawn"),D93&gt;=1,OR(E93="",E93&gt;=D93),OR(G93="",G93&gt;=D93),OR(F93="Pending",E93&lt;&gt;""),OR(AND(F93="Pending",G93=""),AND(F93&lt;&gt;"Pending",OR(F93="Withdrawn",G93&lt;&gt;""))),OR(G93="",E93="",G93&lt;=E93),Settings!$B$3&gt;0,NOT(OR(Settings!$B$5="Manual review",AND(Settings!$B$5="US DST observed",OR(AND(D93&lt;(DATE(YEAR(D93),3,8)+MOD(1-WEEKDAY(DATE(YEAR(D93),3,8)),7))+1,MAX(D93:E93,G93)&gt;=(DATE(YEAR(D93),3,8)+MOD(1-WEEKDAY(DATE(YEAR(D93),3,8)),7))),AND(D93&lt;(DATE(YEAR(D93),11,1)+MOD(1-WEEKDAY(DATE(YEAR(D93),11,1)),7))+1,MAX(D93:E93,G93)&gt;=(DATE(YEAR(D93),11,1)+MOD(1-WEEKDAY(DATE(YEAR(D93),11,1)),7))),AND(D93&lt;(DATE(YEAR(MAX(D93:E93,G93)),3,8)+MOD(1-WEEKDAY(DATE(YEAR(MAX(D93:E93,G93)),3,8)),7))+1,MAX(D93:E93,G93)&gt;=(DATE(YEAR(MAX(D93:E93,G93)),3,8)+MOD(1-WEEKDAY(DATE(YEAR(MAX(D93:E93,G93)),3,8)),7))),AND(D93&lt;(DATE(YEAR(MAX(D93:E93,G93)),11,1)+MOD(1-WEEKDAY(DATE(YEAR(MAX(D93:E93,G93)),11,1)),7))+1,MAX(D93:E93,G93)&gt;=(DATE(YEAR(MAX(D93:E93,G93)),11,1)+MOD(1-WEEKDAY(DATE(YEAR(MAX(D93:E93,G93)),11,1)),7)))))))),"OK","Review input"),"Review input"))</f>
        <v/>
      </c>
      <c r="L93" s="25">
        <f>IF(D93="","",IF(AND(ISNUMBER(D93),ISNUMBER(Settings!$B$3)),IF(Settings!$B$3&gt;0,D93+Settings!$B$3/1440,""),""))</f>
        <v/>
      </c>
      <c r="N93">
        <f>IF('Open Shifts'!A93="","",'Open Shifts'!A93)</f>
        <v/>
      </c>
      <c r="O93">
        <f>""</f>
        <v/>
      </c>
      <c r="P93">
        <f>""</f>
        <v/>
      </c>
    </row>
    <row r="94" ht="34" customHeight="1">
      <c r="A94" s="3" t="n"/>
      <c r="B94" s="14" t="n"/>
      <c r="C94" s="3" t="n"/>
      <c r="D94" s="22" t="n"/>
      <c r="E94" s="22" t="n"/>
      <c r="F94" s="3" t="n"/>
      <c r="G94" s="22" t="n"/>
      <c r="H94" s="3" t="n"/>
      <c r="I94" s="7">
        <f>IF(AND(A94&lt;&gt;"",C94&lt;&gt;"",F94="Accepted",G94&lt;&gt;"",COUNTIF('Open Shifts'!$A$2:$A$101,A94)=1),A94,"")</f>
        <v/>
      </c>
      <c r="J94" s="7">
        <f>IF(A94="","",IF(K94&lt;&gt;"OK","Review input",IF(F94&lt;&gt;"Pending",F94,IF(E94="","Set deadline",IF(Settings!$B$2="","Set review time",IF(E94&lt;=Settings!$B$2,"Follow up","Await response"))))))</f>
        <v/>
      </c>
      <c r="K94" s="7">
        <f>IF(COUNTA(A94:H94)=0,"",IF(AND(ISTEXT(A94),A94&lt;&gt;"",ISNUMBER(B94),ISNUMBER(D94),OR(E94="",ISNUMBER(E94)),OR(G94="",ISNUMBER(G94)),AND(OR(Settings!$B$2="",ISNUMBER(Settings!$B$2)),ISNUMBER(Settings!$B$3),Settings!$B$4&lt;&gt;"",OR(Settings!$B$5="US DST observed",Settings!$B$5="No DST",Settings!$B$5="Manual review"))),IF(AND(COUNTIF('Open Shifts'!$A$2:$A$101,A94)=1,B94&gt;0,B94=INT(B94),COUNTIFS($A$2:$A$101,A94,$B$2:$B$101,B94)=1,COUNTIF(Settings!$D$2:$D$9,C94)=1,COUNTIF(Settings!$F$2:$F$6,F94)=1,OR(F94="Pending",F94="Accepted",F94="Declined",F94="No response",F94="Withdrawn"),D94&gt;=1,OR(E94="",E94&gt;=D94),OR(G94="",G94&gt;=D94),OR(F94="Pending",E94&lt;&gt;""),OR(AND(F94="Pending",G94=""),AND(F94&lt;&gt;"Pending",OR(F94="Withdrawn",G94&lt;&gt;""))),OR(G94="",E94="",G94&lt;=E94),Settings!$B$3&gt;0,NOT(OR(Settings!$B$5="Manual review",AND(Settings!$B$5="US DST observed",OR(AND(D94&lt;(DATE(YEAR(D94),3,8)+MOD(1-WEEKDAY(DATE(YEAR(D94),3,8)),7))+1,MAX(D94:E94,G94)&gt;=(DATE(YEAR(D94),3,8)+MOD(1-WEEKDAY(DATE(YEAR(D94),3,8)),7))),AND(D94&lt;(DATE(YEAR(D94),11,1)+MOD(1-WEEKDAY(DATE(YEAR(D94),11,1)),7))+1,MAX(D94:E94,G94)&gt;=(DATE(YEAR(D94),11,1)+MOD(1-WEEKDAY(DATE(YEAR(D94),11,1)),7))),AND(D94&lt;(DATE(YEAR(MAX(D94:E94,G94)),3,8)+MOD(1-WEEKDAY(DATE(YEAR(MAX(D94:E94,G94)),3,8)),7))+1,MAX(D94:E94,G94)&gt;=(DATE(YEAR(MAX(D94:E94,G94)),3,8)+MOD(1-WEEKDAY(DATE(YEAR(MAX(D94:E94,G94)),3,8)),7))),AND(D94&lt;(DATE(YEAR(MAX(D94:E94,G94)),11,1)+MOD(1-WEEKDAY(DATE(YEAR(MAX(D94:E94,G94)),11,1)),7))+1,MAX(D94:E94,G94)&gt;=(DATE(YEAR(MAX(D94:E94,G94)),11,1)+MOD(1-WEEKDAY(DATE(YEAR(MAX(D94:E94,G94)),11,1)),7)))))))),"OK","Review input"),"Review input"))</f>
        <v/>
      </c>
      <c r="L94" s="24">
        <f>IF(D94="","",IF(AND(ISNUMBER(D94),ISNUMBER(Settings!$B$3)),IF(Settings!$B$3&gt;0,D94+Settings!$B$3/1440,""),""))</f>
        <v/>
      </c>
      <c r="N94">
        <f>IF('Open Shifts'!A94="","",'Open Shifts'!A94)</f>
        <v/>
      </c>
      <c r="O94">
        <f>""</f>
        <v/>
      </c>
      <c r="P94">
        <f>""</f>
        <v/>
      </c>
    </row>
    <row r="95" ht="34" customHeight="1">
      <c r="A95" s="3" t="n"/>
      <c r="B95" s="14" t="n"/>
      <c r="C95" s="3" t="n"/>
      <c r="D95" s="22" t="n"/>
      <c r="E95" s="22" t="n"/>
      <c r="F95" s="3" t="n"/>
      <c r="G95" s="22" t="n"/>
      <c r="H95" s="3" t="n"/>
      <c r="I95" s="12">
        <f>IF(AND(A95&lt;&gt;"",C95&lt;&gt;"",F95="Accepted",G95&lt;&gt;"",COUNTIF('Open Shifts'!$A$2:$A$101,A95)=1),A95,"")</f>
        <v/>
      </c>
      <c r="J95" s="12">
        <f>IF(A95="","",IF(K95&lt;&gt;"OK","Review input",IF(F95&lt;&gt;"Pending",F95,IF(E95="","Set deadline",IF(Settings!$B$2="","Set review time",IF(E95&lt;=Settings!$B$2,"Follow up","Await response"))))))</f>
        <v/>
      </c>
      <c r="K95" s="12">
        <f>IF(COUNTA(A95:H95)=0,"",IF(AND(ISTEXT(A95),A95&lt;&gt;"",ISNUMBER(B95),ISNUMBER(D95),OR(E95="",ISNUMBER(E95)),OR(G95="",ISNUMBER(G95)),AND(OR(Settings!$B$2="",ISNUMBER(Settings!$B$2)),ISNUMBER(Settings!$B$3),Settings!$B$4&lt;&gt;"",OR(Settings!$B$5="US DST observed",Settings!$B$5="No DST",Settings!$B$5="Manual review"))),IF(AND(COUNTIF('Open Shifts'!$A$2:$A$101,A95)=1,B95&gt;0,B95=INT(B95),COUNTIFS($A$2:$A$101,A95,$B$2:$B$101,B95)=1,COUNTIF(Settings!$D$2:$D$9,C95)=1,COUNTIF(Settings!$F$2:$F$6,F95)=1,OR(F95="Pending",F95="Accepted",F95="Declined",F95="No response",F95="Withdrawn"),D95&gt;=1,OR(E95="",E95&gt;=D95),OR(G95="",G95&gt;=D95),OR(F95="Pending",E95&lt;&gt;""),OR(AND(F95="Pending",G95=""),AND(F95&lt;&gt;"Pending",OR(F95="Withdrawn",G95&lt;&gt;""))),OR(G95="",E95="",G95&lt;=E95),Settings!$B$3&gt;0,NOT(OR(Settings!$B$5="Manual review",AND(Settings!$B$5="US DST observed",OR(AND(D95&lt;(DATE(YEAR(D95),3,8)+MOD(1-WEEKDAY(DATE(YEAR(D95),3,8)),7))+1,MAX(D95:E95,G95)&gt;=(DATE(YEAR(D95),3,8)+MOD(1-WEEKDAY(DATE(YEAR(D95),3,8)),7))),AND(D95&lt;(DATE(YEAR(D95),11,1)+MOD(1-WEEKDAY(DATE(YEAR(D95),11,1)),7))+1,MAX(D95:E95,G95)&gt;=(DATE(YEAR(D95),11,1)+MOD(1-WEEKDAY(DATE(YEAR(D95),11,1)),7))),AND(D95&lt;(DATE(YEAR(MAX(D95:E95,G95)),3,8)+MOD(1-WEEKDAY(DATE(YEAR(MAX(D95:E95,G95)),3,8)),7))+1,MAX(D95:E95,G95)&gt;=(DATE(YEAR(MAX(D95:E95,G95)),3,8)+MOD(1-WEEKDAY(DATE(YEAR(MAX(D95:E95,G95)),3,8)),7))),AND(D95&lt;(DATE(YEAR(MAX(D95:E95,G95)),11,1)+MOD(1-WEEKDAY(DATE(YEAR(MAX(D95:E95,G95)),11,1)),7))+1,MAX(D95:E95,G95)&gt;=(DATE(YEAR(MAX(D95:E95,G95)),11,1)+MOD(1-WEEKDAY(DATE(YEAR(MAX(D95:E95,G95)),11,1)),7)))))))),"OK","Review input"),"Review input"))</f>
        <v/>
      </c>
      <c r="L95" s="25">
        <f>IF(D95="","",IF(AND(ISNUMBER(D95),ISNUMBER(Settings!$B$3)),IF(Settings!$B$3&gt;0,D95+Settings!$B$3/1440,""),""))</f>
        <v/>
      </c>
      <c r="N95">
        <f>IF('Open Shifts'!A95="","",'Open Shifts'!A95)</f>
        <v/>
      </c>
      <c r="O95">
        <f>""</f>
        <v/>
      </c>
      <c r="P95">
        <f>""</f>
        <v/>
      </c>
    </row>
    <row r="96" ht="34" customHeight="1">
      <c r="A96" s="3" t="n"/>
      <c r="B96" s="14" t="n"/>
      <c r="C96" s="3" t="n"/>
      <c r="D96" s="22" t="n"/>
      <c r="E96" s="22" t="n"/>
      <c r="F96" s="3" t="n"/>
      <c r="G96" s="22" t="n"/>
      <c r="H96" s="3" t="n"/>
      <c r="I96" s="7">
        <f>IF(AND(A96&lt;&gt;"",C96&lt;&gt;"",F96="Accepted",G96&lt;&gt;"",COUNTIF('Open Shifts'!$A$2:$A$101,A96)=1),A96,"")</f>
        <v/>
      </c>
      <c r="J96" s="7">
        <f>IF(A96="","",IF(K96&lt;&gt;"OK","Review input",IF(F96&lt;&gt;"Pending",F96,IF(E96="","Set deadline",IF(Settings!$B$2="","Set review time",IF(E96&lt;=Settings!$B$2,"Follow up","Await response"))))))</f>
        <v/>
      </c>
      <c r="K96" s="7">
        <f>IF(COUNTA(A96:H96)=0,"",IF(AND(ISTEXT(A96),A96&lt;&gt;"",ISNUMBER(B96),ISNUMBER(D96),OR(E96="",ISNUMBER(E96)),OR(G96="",ISNUMBER(G96)),AND(OR(Settings!$B$2="",ISNUMBER(Settings!$B$2)),ISNUMBER(Settings!$B$3),Settings!$B$4&lt;&gt;"",OR(Settings!$B$5="US DST observed",Settings!$B$5="No DST",Settings!$B$5="Manual review"))),IF(AND(COUNTIF('Open Shifts'!$A$2:$A$101,A96)=1,B96&gt;0,B96=INT(B96),COUNTIFS($A$2:$A$101,A96,$B$2:$B$101,B96)=1,COUNTIF(Settings!$D$2:$D$9,C96)=1,COUNTIF(Settings!$F$2:$F$6,F96)=1,OR(F96="Pending",F96="Accepted",F96="Declined",F96="No response",F96="Withdrawn"),D96&gt;=1,OR(E96="",E96&gt;=D96),OR(G96="",G96&gt;=D96),OR(F96="Pending",E96&lt;&gt;""),OR(AND(F96="Pending",G96=""),AND(F96&lt;&gt;"Pending",OR(F96="Withdrawn",G96&lt;&gt;""))),OR(G96="",E96="",G96&lt;=E96),Settings!$B$3&gt;0,NOT(OR(Settings!$B$5="Manual review",AND(Settings!$B$5="US DST observed",OR(AND(D96&lt;(DATE(YEAR(D96),3,8)+MOD(1-WEEKDAY(DATE(YEAR(D96),3,8)),7))+1,MAX(D96:E96,G96)&gt;=(DATE(YEAR(D96),3,8)+MOD(1-WEEKDAY(DATE(YEAR(D96),3,8)),7))),AND(D96&lt;(DATE(YEAR(D96),11,1)+MOD(1-WEEKDAY(DATE(YEAR(D96),11,1)),7))+1,MAX(D96:E96,G96)&gt;=(DATE(YEAR(D96),11,1)+MOD(1-WEEKDAY(DATE(YEAR(D96),11,1)),7))),AND(D96&lt;(DATE(YEAR(MAX(D96:E96,G96)),3,8)+MOD(1-WEEKDAY(DATE(YEAR(MAX(D96:E96,G96)),3,8)),7))+1,MAX(D96:E96,G96)&gt;=(DATE(YEAR(MAX(D96:E96,G96)),3,8)+MOD(1-WEEKDAY(DATE(YEAR(MAX(D96:E96,G96)),3,8)),7))),AND(D96&lt;(DATE(YEAR(MAX(D96:E96,G96)),11,1)+MOD(1-WEEKDAY(DATE(YEAR(MAX(D96:E96,G96)),11,1)),7))+1,MAX(D96:E96,G96)&gt;=(DATE(YEAR(MAX(D96:E96,G96)),11,1)+MOD(1-WEEKDAY(DATE(YEAR(MAX(D96:E96,G96)),11,1)),7)))))))),"OK","Review input"),"Review input"))</f>
        <v/>
      </c>
      <c r="L96" s="24">
        <f>IF(D96="","",IF(AND(ISNUMBER(D96),ISNUMBER(Settings!$B$3)),IF(Settings!$B$3&gt;0,D96+Settings!$B$3/1440,""),""))</f>
        <v/>
      </c>
      <c r="N96">
        <f>IF('Open Shifts'!A96="","",'Open Shifts'!A96)</f>
        <v/>
      </c>
      <c r="O96">
        <f>""</f>
        <v/>
      </c>
      <c r="P96">
        <f>""</f>
        <v/>
      </c>
    </row>
    <row r="97" ht="34" customHeight="1">
      <c r="A97" s="3" t="n"/>
      <c r="B97" s="14" t="n"/>
      <c r="C97" s="3" t="n"/>
      <c r="D97" s="22" t="n"/>
      <c r="E97" s="22" t="n"/>
      <c r="F97" s="3" t="n"/>
      <c r="G97" s="22" t="n"/>
      <c r="H97" s="3" t="n"/>
      <c r="I97" s="12">
        <f>IF(AND(A97&lt;&gt;"",C97&lt;&gt;"",F97="Accepted",G97&lt;&gt;"",COUNTIF('Open Shifts'!$A$2:$A$101,A97)=1),A97,"")</f>
        <v/>
      </c>
      <c r="J97" s="12">
        <f>IF(A97="","",IF(K97&lt;&gt;"OK","Review input",IF(F97&lt;&gt;"Pending",F97,IF(E97="","Set deadline",IF(Settings!$B$2="","Set review time",IF(E97&lt;=Settings!$B$2,"Follow up","Await response"))))))</f>
        <v/>
      </c>
      <c r="K97" s="12">
        <f>IF(COUNTA(A97:H97)=0,"",IF(AND(ISTEXT(A97),A97&lt;&gt;"",ISNUMBER(B97),ISNUMBER(D97),OR(E97="",ISNUMBER(E97)),OR(G97="",ISNUMBER(G97)),AND(OR(Settings!$B$2="",ISNUMBER(Settings!$B$2)),ISNUMBER(Settings!$B$3),Settings!$B$4&lt;&gt;"",OR(Settings!$B$5="US DST observed",Settings!$B$5="No DST",Settings!$B$5="Manual review"))),IF(AND(COUNTIF('Open Shifts'!$A$2:$A$101,A97)=1,B97&gt;0,B97=INT(B97),COUNTIFS($A$2:$A$101,A97,$B$2:$B$101,B97)=1,COUNTIF(Settings!$D$2:$D$9,C97)=1,COUNTIF(Settings!$F$2:$F$6,F97)=1,OR(F97="Pending",F97="Accepted",F97="Declined",F97="No response",F97="Withdrawn"),D97&gt;=1,OR(E97="",E97&gt;=D97),OR(G97="",G97&gt;=D97),OR(F97="Pending",E97&lt;&gt;""),OR(AND(F97="Pending",G97=""),AND(F97&lt;&gt;"Pending",OR(F97="Withdrawn",G97&lt;&gt;""))),OR(G97="",E97="",G97&lt;=E97),Settings!$B$3&gt;0,NOT(OR(Settings!$B$5="Manual review",AND(Settings!$B$5="US DST observed",OR(AND(D97&lt;(DATE(YEAR(D97),3,8)+MOD(1-WEEKDAY(DATE(YEAR(D97),3,8)),7))+1,MAX(D97:E97,G97)&gt;=(DATE(YEAR(D97),3,8)+MOD(1-WEEKDAY(DATE(YEAR(D97),3,8)),7))),AND(D97&lt;(DATE(YEAR(D97),11,1)+MOD(1-WEEKDAY(DATE(YEAR(D97),11,1)),7))+1,MAX(D97:E97,G97)&gt;=(DATE(YEAR(D97),11,1)+MOD(1-WEEKDAY(DATE(YEAR(D97),11,1)),7))),AND(D97&lt;(DATE(YEAR(MAX(D97:E97,G97)),3,8)+MOD(1-WEEKDAY(DATE(YEAR(MAX(D97:E97,G97)),3,8)),7))+1,MAX(D97:E97,G97)&gt;=(DATE(YEAR(MAX(D97:E97,G97)),3,8)+MOD(1-WEEKDAY(DATE(YEAR(MAX(D97:E97,G97)),3,8)),7))),AND(D97&lt;(DATE(YEAR(MAX(D97:E97,G97)),11,1)+MOD(1-WEEKDAY(DATE(YEAR(MAX(D97:E97,G97)),11,1)),7))+1,MAX(D97:E97,G97)&gt;=(DATE(YEAR(MAX(D97:E97,G97)),11,1)+MOD(1-WEEKDAY(DATE(YEAR(MAX(D97:E97,G97)),11,1)),7)))))))),"OK","Review input"),"Review input"))</f>
        <v/>
      </c>
      <c r="L97" s="25">
        <f>IF(D97="","",IF(AND(ISNUMBER(D97),ISNUMBER(Settings!$B$3)),IF(Settings!$B$3&gt;0,D97+Settings!$B$3/1440,""),""))</f>
        <v/>
      </c>
      <c r="N97">
        <f>IF('Open Shifts'!A97="","",'Open Shifts'!A97)</f>
        <v/>
      </c>
      <c r="O97">
        <f>""</f>
        <v/>
      </c>
      <c r="P97">
        <f>""</f>
        <v/>
      </c>
    </row>
    <row r="98" ht="34" customHeight="1">
      <c r="A98" s="3" t="n"/>
      <c r="B98" s="14" t="n"/>
      <c r="C98" s="3" t="n"/>
      <c r="D98" s="22" t="n"/>
      <c r="E98" s="22" t="n"/>
      <c r="F98" s="3" t="n"/>
      <c r="G98" s="22" t="n"/>
      <c r="H98" s="3" t="n"/>
      <c r="I98" s="7">
        <f>IF(AND(A98&lt;&gt;"",C98&lt;&gt;"",F98="Accepted",G98&lt;&gt;"",COUNTIF('Open Shifts'!$A$2:$A$101,A98)=1),A98,"")</f>
        <v/>
      </c>
      <c r="J98" s="7">
        <f>IF(A98="","",IF(K98&lt;&gt;"OK","Review input",IF(F98&lt;&gt;"Pending",F98,IF(E98="","Set deadline",IF(Settings!$B$2="","Set review time",IF(E98&lt;=Settings!$B$2,"Follow up","Await response"))))))</f>
        <v/>
      </c>
      <c r="K98" s="7">
        <f>IF(COUNTA(A98:H98)=0,"",IF(AND(ISTEXT(A98),A98&lt;&gt;"",ISNUMBER(B98),ISNUMBER(D98),OR(E98="",ISNUMBER(E98)),OR(G98="",ISNUMBER(G98)),AND(OR(Settings!$B$2="",ISNUMBER(Settings!$B$2)),ISNUMBER(Settings!$B$3),Settings!$B$4&lt;&gt;"",OR(Settings!$B$5="US DST observed",Settings!$B$5="No DST",Settings!$B$5="Manual review"))),IF(AND(COUNTIF('Open Shifts'!$A$2:$A$101,A98)=1,B98&gt;0,B98=INT(B98),COUNTIFS($A$2:$A$101,A98,$B$2:$B$101,B98)=1,COUNTIF(Settings!$D$2:$D$9,C98)=1,COUNTIF(Settings!$F$2:$F$6,F98)=1,OR(F98="Pending",F98="Accepted",F98="Declined",F98="No response",F98="Withdrawn"),D98&gt;=1,OR(E98="",E98&gt;=D98),OR(G98="",G98&gt;=D98),OR(F98="Pending",E98&lt;&gt;""),OR(AND(F98="Pending",G98=""),AND(F98&lt;&gt;"Pending",OR(F98="Withdrawn",G98&lt;&gt;""))),OR(G98="",E98="",G98&lt;=E98),Settings!$B$3&gt;0,NOT(OR(Settings!$B$5="Manual review",AND(Settings!$B$5="US DST observed",OR(AND(D98&lt;(DATE(YEAR(D98),3,8)+MOD(1-WEEKDAY(DATE(YEAR(D98),3,8)),7))+1,MAX(D98:E98,G98)&gt;=(DATE(YEAR(D98),3,8)+MOD(1-WEEKDAY(DATE(YEAR(D98),3,8)),7))),AND(D98&lt;(DATE(YEAR(D98),11,1)+MOD(1-WEEKDAY(DATE(YEAR(D98),11,1)),7))+1,MAX(D98:E98,G98)&gt;=(DATE(YEAR(D98),11,1)+MOD(1-WEEKDAY(DATE(YEAR(D98),11,1)),7))),AND(D98&lt;(DATE(YEAR(MAX(D98:E98,G98)),3,8)+MOD(1-WEEKDAY(DATE(YEAR(MAX(D98:E98,G98)),3,8)),7))+1,MAX(D98:E98,G98)&gt;=(DATE(YEAR(MAX(D98:E98,G98)),3,8)+MOD(1-WEEKDAY(DATE(YEAR(MAX(D98:E98,G98)),3,8)),7))),AND(D98&lt;(DATE(YEAR(MAX(D98:E98,G98)),11,1)+MOD(1-WEEKDAY(DATE(YEAR(MAX(D98:E98,G98)),11,1)),7))+1,MAX(D98:E98,G98)&gt;=(DATE(YEAR(MAX(D98:E98,G98)),11,1)+MOD(1-WEEKDAY(DATE(YEAR(MAX(D98:E98,G98)),11,1)),7)))))))),"OK","Review input"),"Review input"))</f>
        <v/>
      </c>
      <c r="L98" s="24">
        <f>IF(D98="","",IF(AND(ISNUMBER(D98),ISNUMBER(Settings!$B$3)),IF(Settings!$B$3&gt;0,D98+Settings!$B$3/1440,""),""))</f>
        <v/>
      </c>
      <c r="N98">
        <f>IF('Open Shifts'!A98="","",'Open Shifts'!A98)</f>
        <v/>
      </c>
      <c r="O98">
        <f>""</f>
        <v/>
      </c>
      <c r="P98">
        <f>""</f>
        <v/>
      </c>
    </row>
    <row r="99" ht="34" customHeight="1">
      <c r="A99" s="3" t="n"/>
      <c r="B99" s="14" t="n"/>
      <c r="C99" s="3" t="n"/>
      <c r="D99" s="22" t="n"/>
      <c r="E99" s="22" t="n"/>
      <c r="F99" s="3" t="n"/>
      <c r="G99" s="22" t="n"/>
      <c r="H99" s="3" t="n"/>
      <c r="I99" s="12">
        <f>IF(AND(A99&lt;&gt;"",C99&lt;&gt;"",F99="Accepted",G99&lt;&gt;"",COUNTIF('Open Shifts'!$A$2:$A$101,A99)=1),A99,"")</f>
        <v/>
      </c>
      <c r="J99" s="12">
        <f>IF(A99="","",IF(K99&lt;&gt;"OK","Review input",IF(F99&lt;&gt;"Pending",F99,IF(E99="","Set deadline",IF(Settings!$B$2="","Set review time",IF(E99&lt;=Settings!$B$2,"Follow up","Await response"))))))</f>
        <v/>
      </c>
      <c r="K99" s="12">
        <f>IF(COUNTA(A99:H99)=0,"",IF(AND(ISTEXT(A99),A99&lt;&gt;"",ISNUMBER(B99),ISNUMBER(D99),OR(E99="",ISNUMBER(E99)),OR(G99="",ISNUMBER(G99)),AND(OR(Settings!$B$2="",ISNUMBER(Settings!$B$2)),ISNUMBER(Settings!$B$3),Settings!$B$4&lt;&gt;"",OR(Settings!$B$5="US DST observed",Settings!$B$5="No DST",Settings!$B$5="Manual review"))),IF(AND(COUNTIF('Open Shifts'!$A$2:$A$101,A99)=1,B99&gt;0,B99=INT(B99),COUNTIFS($A$2:$A$101,A99,$B$2:$B$101,B99)=1,COUNTIF(Settings!$D$2:$D$9,C99)=1,COUNTIF(Settings!$F$2:$F$6,F99)=1,OR(F99="Pending",F99="Accepted",F99="Declined",F99="No response",F99="Withdrawn"),D99&gt;=1,OR(E99="",E99&gt;=D99),OR(G99="",G99&gt;=D99),OR(F99="Pending",E99&lt;&gt;""),OR(AND(F99="Pending",G99=""),AND(F99&lt;&gt;"Pending",OR(F99="Withdrawn",G99&lt;&gt;""))),OR(G99="",E99="",G99&lt;=E99),Settings!$B$3&gt;0,NOT(OR(Settings!$B$5="Manual review",AND(Settings!$B$5="US DST observed",OR(AND(D99&lt;(DATE(YEAR(D99),3,8)+MOD(1-WEEKDAY(DATE(YEAR(D99),3,8)),7))+1,MAX(D99:E99,G99)&gt;=(DATE(YEAR(D99),3,8)+MOD(1-WEEKDAY(DATE(YEAR(D99),3,8)),7))),AND(D99&lt;(DATE(YEAR(D99),11,1)+MOD(1-WEEKDAY(DATE(YEAR(D99),11,1)),7))+1,MAX(D99:E99,G99)&gt;=(DATE(YEAR(D99),11,1)+MOD(1-WEEKDAY(DATE(YEAR(D99),11,1)),7))),AND(D99&lt;(DATE(YEAR(MAX(D99:E99,G99)),3,8)+MOD(1-WEEKDAY(DATE(YEAR(MAX(D99:E99,G99)),3,8)),7))+1,MAX(D99:E99,G99)&gt;=(DATE(YEAR(MAX(D99:E99,G99)),3,8)+MOD(1-WEEKDAY(DATE(YEAR(MAX(D99:E99,G99)),3,8)),7))),AND(D99&lt;(DATE(YEAR(MAX(D99:E99,G99)),11,1)+MOD(1-WEEKDAY(DATE(YEAR(MAX(D99:E99,G99)),11,1)),7))+1,MAX(D99:E99,G99)&gt;=(DATE(YEAR(MAX(D99:E99,G99)),11,1)+MOD(1-WEEKDAY(DATE(YEAR(MAX(D99:E99,G99)),11,1)),7)))))))),"OK","Review input"),"Review input"))</f>
        <v/>
      </c>
      <c r="L99" s="25">
        <f>IF(D99="","",IF(AND(ISNUMBER(D99),ISNUMBER(Settings!$B$3)),IF(Settings!$B$3&gt;0,D99+Settings!$B$3/1440,""),""))</f>
        <v/>
      </c>
      <c r="N99">
        <f>IF('Open Shifts'!A99="","",'Open Shifts'!A99)</f>
        <v/>
      </c>
      <c r="O99">
        <f>""</f>
        <v/>
      </c>
      <c r="P99">
        <f>""</f>
        <v/>
      </c>
    </row>
    <row r="100" ht="34" customHeight="1">
      <c r="A100" s="3" t="n"/>
      <c r="B100" s="14" t="n"/>
      <c r="C100" s="3" t="n"/>
      <c r="D100" s="22" t="n"/>
      <c r="E100" s="22" t="n"/>
      <c r="F100" s="3" t="n"/>
      <c r="G100" s="22" t="n"/>
      <c r="H100" s="3" t="n"/>
      <c r="I100" s="7">
        <f>IF(AND(A100&lt;&gt;"",C100&lt;&gt;"",F100="Accepted",G100&lt;&gt;"",COUNTIF('Open Shifts'!$A$2:$A$101,A100)=1),A100,"")</f>
        <v/>
      </c>
      <c r="J100" s="7">
        <f>IF(A100="","",IF(K100&lt;&gt;"OK","Review input",IF(F100&lt;&gt;"Pending",F100,IF(E100="","Set deadline",IF(Settings!$B$2="","Set review time",IF(E100&lt;=Settings!$B$2,"Follow up","Await response"))))))</f>
        <v/>
      </c>
      <c r="K100" s="7">
        <f>IF(COUNTA(A100:H100)=0,"",IF(AND(ISTEXT(A100),A100&lt;&gt;"",ISNUMBER(B100),ISNUMBER(D100),OR(E100="",ISNUMBER(E100)),OR(G100="",ISNUMBER(G100)),AND(OR(Settings!$B$2="",ISNUMBER(Settings!$B$2)),ISNUMBER(Settings!$B$3),Settings!$B$4&lt;&gt;"",OR(Settings!$B$5="US DST observed",Settings!$B$5="No DST",Settings!$B$5="Manual review"))),IF(AND(COUNTIF('Open Shifts'!$A$2:$A$101,A100)=1,B100&gt;0,B100=INT(B100),COUNTIFS($A$2:$A$101,A100,$B$2:$B$101,B100)=1,COUNTIF(Settings!$D$2:$D$9,C100)=1,COUNTIF(Settings!$F$2:$F$6,F100)=1,OR(F100="Pending",F100="Accepted",F100="Declined",F100="No response",F100="Withdrawn"),D100&gt;=1,OR(E100="",E100&gt;=D100),OR(G100="",G100&gt;=D100),OR(F100="Pending",E100&lt;&gt;""),OR(AND(F100="Pending",G100=""),AND(F100&lt;&gt;"Pending",OR(F100="Withdrawn",G100&lt;&gt;""))),OR(G100="",E100="",G100&lt;=E100),Settings!$B$3&gt;0,NOT(OR(Settings!$B$5="Manual review",AND(Settings!$B$5="US DST observed",OR(AND(D100&lt;(DATE(YEAR(D100),3,8)+MOD(1-WEEKDAY(DATE(YEAR(D100),3,8)),7))+1,MAX(D100:E100,G100)&gt;=(DATE(YEAR(D100),3,8)+MOD(1-WEEKDAY(DATE(YEAR(D100),3,8)),7))),AND(D100&lt;(DATE(YEAR(D100),11,1)+MOD(1-WEEKDAY(DATE(YEAR(D100),11,1)),7))+1,MAX(D100:E100,G100)&gt;=(DATE(YEAR(D100),11,1)+MOD(1-WEEKDAY(DATE(YEAR(D100),11,1)),7))),AND(D100&lt;(DATE(YEAR(MAX(D100:E100,G100)),3,8)+MOD(1-WEEKDAY(DATE(YEAR(MAX(D100:E100,G100)),3,8)),7))+1,MAX(D100:E100,G100)&gt;=(DATE(YEAR(MAX(D100:E100,G100)),3,8)+MOD(1-WEEKDAY(DATE(YEAR(MAX(D100:E100,G100)),3,8)),7))),AND(D100&lt;(DATE(YEAR(MAX(D100:E100,G100)),11,1)+MOD(1-WEEKDAY(DATE(YEAR(MAX(D100:E100,G100)),11,1)),7))+1,MAX(D100:E100,G100)&gt;=(DATE(YEAR(MAX(D100:E100,G100)),11,1)+MOD(1-WEEKDAY(DATE(YEAR(MAX(D100:E100,G100)),11,1)),7)))))))),"OK","Review input"),"Review input"))</f>
        <v/>
      </c>
      <c r="L100" s="24">
        <f>IF(D100="","",IF(AND(ISNUMBER(D100),ISNUMBER(Settings!$B$3)),IF(Settings!$B$3&gt;0,D100+Settings!$B$3/1440,""),""))</f>
        <v/>
      </c>
      <c r="N100">
        <f>IF('Open Shifts'!A100="","",'Open Shifts'!A100)</f>
        <v/>
      </c>
      <c r="O100">
        <f>""</f>
        <v/>
      </c>
      <c r="P100">
        <f>""</f>
        <v/>
      </c>
    </row>
    <row r="101" ht="34" customHeight="1">
      <c r="A101" s="3" t="n"/>
      <c r="B101" s="14" t="n"/>
      <c r="C101" s="3" t="n"/>
      <c r="D101" s="22" t="n"/>
      <c r="E101" s="22" t="n"/>
      <c r="F101" s="3" t="n"/>
      <c r="G101" s="22" t="n"/>
      <c r="H101" s="3" t="n"/>
      <c r="I101" s="12">
        <f>IF(AND(A101&lt;&gt;"",C101&lt;&gt;"",F101="Accepted",G101&lt;&gt;"",COUNTIF('Open Shifts'!$A$2:$A$101,A101)=1),A101,"")</f>
        <v/>
      </c>
      <c r="J101" s="12">
        <f>IF(A101="","",IF(K101&lt;&gt;"OK","Review input",IF(F101&lt;&gt;"Pending",F101,IF(E101="","Set deadline",IF(Settings!$B$2="","Set review time",IF(E101&lt;=Settings!$B$2,"Follow up","Await response"))))))</f>
        <v/>
      </c>
      <c r="K101" s="12">
        <f>IF(COUNTA(A101:H101)=0,"",IF(AND(ISTEXT(A101),A101&lt;&gt;"",ISNUMBER(B101),ISNUMBER(D101),OR(E101="",ISNUMBER(E101)),OR(G101="",ISNUMBER(G101)),AND(OR(Settings!$B$2="",ISNUMBER(Settings!$B$2)),ISNUMBER(Settings!$B$3),Settings!$B$4&lt;&gt;"",OR(Settings!$B$5="US DST observed",Settings!$B$5="No DST",Settings!$B$5="Manual review"))),IF(AND(COUNTIF('Open Shifts'!$A$2:$A$101,A101)=1,B101&gt;0,B101=INT(B101),COUNTIFS($A$2:$A$101,A101,$B$2:$B$101,B101)=1,COUNTIF(Settings!$D$2:$D$9,C101)=1,COUNTIF(Settings!$F$2:$F$6,F101)=1,OR(F101="Pending",F101="Accepted",F101="Declined",F101="No response",F101="Withdrawn"),D101&gt;=1,OR(E101="",E101&gt;=D101),OR(G101="",G101&gt;=D101),OR(F101="Pending",E101&lt;&gt;""),OR(AND(F101="Pending",G101=""),AND(F101&lt;&gt;"Pending",OR(F101="Withdrawn",G101&lt;&gt;""))),OR(G101="",E101="",G101&lt;=E101),Settings!$B$3&gt;0,NOT(OR(Settings!$B$5="Manual review",AND(Settings!$B$5="US DST observed",OR(AND(D101&lt;(DATE(YEAR(D101),3,8)+MOD(1-WEEKDAY(DATE(YEAR(D101),3,8)),7))+1,MAX(D101:E101,G101)&gt;=(DATE(YEAR(D101),3,8)+MOD(1-WEEKDAY(DATE(YEAR(D101),3,8)),7))),AND(D101&lt;(DATE(YEAR(D101),11,1)+MOD(1-WEEKDAY(DATE(YEAR(D101),11,1)),7))+1,MAX(D101:E101,G101)&gt;=(DATE(YEAR(D101),11,1)+MOD(1-WEEKDAY(DATE(YEAR(D101),11,1)),7))),AND(D101&lt;(DATE(YEAR(MAX(D101:E101,G101)),3,8)+MOD(1-WEEKDAY(DATE(YEAR(MAX(D101:E101,G101)),3,8)),7))+1,MAX(D101:E101,G101)&gt;=(DATE(YEAR(MAX(D101:E101,G101)),3,8)+MOD(1-WEEKDAY(DATE(YEAR(MAX(D101:E101,G101)),3,8)),7))),AND(D101&lt;(DATE(YEAR(MAX(D101:E101,G101)),11,1)+MOD(1-WEEKDAY(DATE(YEAR(MAX(D101:E101,G101)),11,1)),7))+1,MAX(D101:E101,G101)&gt;=(DATE(YEAR(MAX(D101:E101,G101)),11,1)+MOD(1-WEEKDAY(DATE(YEAR(MAX(D101:E101,G101)),11,1)),7)))))))),"OK","Review input"),"Review input"))</f>
        <v/>
      </c>
      <c r="L101" s="25">
        <f>IF(D101="","",IF(AND(ISNUMBER(D101),ISNUMBER(Settings!$B$3)),IF(Settings!$B$3&gt;0,D101+Settings!$B$3/1440,""),""))</f>
        <v/>
      </c>
      <c r="N101">
        <f>IF('Open Shifts'!A101="","",'Open Shifts'!A101)</f>
        <v/>
      </c>
      <c r="O101">
        <f>""</f>
        <v/>
      </c>
      <c r="P101">
        <f>""</f>
        <v/>
      </c>
    </row>
  </sheetData>
  <autoFilter ref="A1:L101"/>
  <conditionalFormatting sqref="A2:L101">
    <cfRule type="expression" priority="1" dxfId="0" stopIfTrue="1">
      <formula>OR($K2="Review input",AND($A2&lt;&gt;"",COUNTIFS($A$2:$A$101,$A2,$F$2:$F$101,"Accepted")&gt;1))</formula>
    </cfRule>
    <cfRule type="expression" priority="2" dxfId="2" stopIfTrue="1">
      <formula>$J2="Follow up"</formula>
    </cfRule>
  </conditionalFormatting>
  <conditionalFormatting sqref="I2:J101">
    <cfRule type="expression" priority="3" dxfId="1">
      <formula>AND($K2="OK",$F2="Accepted",COUNTIFS($A$2:$A$101,$A2,$F$2:$F$101,"Accepted")=1)</formula>
    </cfRule>
  </conditionalFormatting>
  <dataValidations count="7">
    <dataValidation sqref="A2:A101" showDropDown="0" showInputMessage="1" showErrorMessage="1" allowBlank="0" errorTitle="Review input" error="Enter a valid value. Check the required fields and related timestamps." promptTitle="Manual record input" prompt="Choose an existing Shift ID." type="list" errorStyle="stop">
      <formula1>$N$2:$N$101</formula1>
    </dataValidation>
    <dataValidation sqref="C2:C101" showDropDown="0" showInputMessage="1" showErrorMessage="1" allowBlank="0" errorTitle="Review input" error="Enter a valid value. Check the required fields and related timestamps." promptTitle="Manual record input" prompt="Choose a fictional guard ID." type="list" errorStyle="stop">
      <formula1>$O$2:$O$9</formula1>
    </dataValidation>
    <dataValidation sqref="F2:F101" showDropDown="0" showInputMessage="1" showErrorMessage="1" allowBlank="0" errorTitle="Review input" error="Enter a valid value. Check the required fields and related timestamps." promptTitle="Manual record input" prompt="Choose the recorded response." type="list" errorStyle="stop">
      <formula1>$P$2:$P$6</formula1>
    </dataValidation>
    <dataValidation sqref="B2:B101" showDropDown="0" showInputMessage="1" showErrorMessage="1" allowBlank="0" errorTitle="Review input" error="Enter a valid value. Check the required fields and related timestamps." promptTitle="Manual record input" prompt="Positive whole number; unique within the shift." type="custom" errorStyle="stop">
      <formula1>=IFERROR(AND(ISNUMBER(B2),B2&gt;0,B2=INT(B2),COUNTIFS($A$2:$A$101,A2,$B$2:$B$101,B2)=1),FALSE)</formula1>
    </dataValidation>
    <dataValidation sqref="D2:D101" showDropDown="0" showInputMessage="1" showErrorMessage="1" allowBlank="0" errorTitle="Review input" error="Enter a valid value. Check the required fields and related timestamps." promptTitle="Manual record input" prompt="Enter the full offer date and time." type="custom" errorStyle="stop">
      <formula1>=AND(ISNUMBER(D2),D2&gt;=1)</formula1>
    </dataValidation>
    <dataValidation sqref="E2:E101" showDropDown="0" showInputMessage="1" showErrorMessage="1" allowBlank="0" errorTitle="Review input" error="Enter a valid value. Check the required fields and related timestamps." promptTitle="Manual record input" prompt="Enter the actual deadline, no earlier than the offer." type="custom" errorStyle="stop">
      <formula1>=AND(ISNUMBER(E2),E2&gt;=1,OR(D2="",AND(ISNUMBER(D2),E2&gt;=D2)))</formula1>
    </dataValidation>
    <dataValidation sqref="G2:G101" showDropDown="0" showInputMessage="1" showErrorMessage="1" allowBlank="0" errorTitle="Review input" error="Enter a valid value. Check the required fields and related timestamps." promptTitle="Manual record input" prompt="Response cannot precede the offer. Late responses are flagged, not rejected." type="custom" errorStyle="stop">
      <formula1>=AND(ISNUMBER(G2),G2&gt;=1,F2&lt;&gt;"Pending",OR(D2="",AND(ISNUMBER(D2),G2&gt;=D2)))</formula1>
    </dataValidation>
  </dataValidations>
  <printOptions horizontalCentered="1"/>
  <pageMargins left="0.75" right="0.75" top="1" bottom="1" header="0.5" footer="0.5"/>
  <pageSetup orientation="landscape" paperSize="8" fitToHeight="0" fitToWidth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32"/>
  <sheetViews>
    <sheetView showGridLines="0" zoomScale="9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9" customWidth="1" min="1" max="1"/>
    <col width="67" customWidth="1" min="2" max="2"/>
    <col width="47" customWidth="1" min="3" max="3"/>
    <col width="26" customWidth="1" min="4" max="4"/>
    <col width="31" customWidth="1" min="5" max="5"/>
    <col width="22" customWidth="1" min="6" max="6"/>
  </cols>
  <sheetData>
    <row r="1" ht="34" customHeight="1">
      <c r="A1" s="1" t="inlineStr">
        <is>
          <t>Operating setting</t>
        </is>
      </c>
      <c r="B1" s="1" t="inlineStr">
        <is>
          <t>Editable value</t>
        </is>
      </c>
      <c r="C1" s="1" t="inlineStr">
        <is>
          <t>Meaning</t>
        </is>
      </c>
      <c r="D1" s="1" t="inlineStr">
        <is>
          <t>Fictional guard IDs</t>
        </is>
      </c>
      <c r="E1" s="1" t="inlineStr">
        <is>
          <t>Guard list note</t>
        </is>
      </c>
      <c r="F1" s="1" t="inlineStr">
        <is>
          <t>Response choices</t>
        </is>
      </c>
    </row>
    <row r="2" ht="58" customHeight="1">
      <c r="A2" s="17" t="inlineStr">
        <is>
          <t>Review timestamp</t>
        </is>
      </c>
      <c r="B2" s="26" t="n">
        <v>46294.80277777778</v>
      </c>
      <c r="C2" s="17" t="inlineStr">
        <is>
          <t>Manually refresh; formulas do not use a live clock.</t>
        </is>
      </c>
      <c r="D2" s="19" t="inlineStr">
        <is>
          <t>Fictional Guard 01</t>
        </is>
      </c>
      <c r="E2" s="17" t="inlineStr">
        <is>
          <t>Eight editable fictional IDs. Keep IDs unique and nonblank.</t>
        </is>
      </c>
      <c r="F2" s="19" t="inlineStr">
        <is>
          <t>Pending</t>
        </is>
      </c>
    </row>
    <row r="3" ht="58" customHeight="1">
      <c r="A3" s="8" t="inlineStr">
        <is>
          <t>Response allowance (minutes)</t>
        </is>
      </c>
      <c r="B3" s="20" t="n">
        <v>30</v>
      </c>
      <c r="C3" s="8" t="inlineStr">
        <is>
          <t>Editable operating assumption, not a guarantee.</t>
        </is>
      </c>
      <c r="D3" s="19" t="inlineStr">
        <is>
          <t>Fictional Guard 02</t>
        </is>
      </c>
      <c r="E3" s="21" t="n"/>
      <c r="F3" s="19" t="inlineStr">
        <is>
          <t>Accepted</t>
        </is>
      </c>
    </row>
    <row r="4" ht="58" customHeight="1">
      <c r="A4" s="17" t="inlineStr">
        <is>
          <t>Local time-zone label</t>
        </is>
      </c>
      <c r="B4" s="19" t="inlineStr">
        <is>
          <t>Eastern Time (US)</t>
        </is>
      </c>
      <c r="C4" s="17" t="inlineStr">
        <is>
          <t>All dates and times use this local zone.</t>
        </is>
      </c>
      <c r="D4" s="19" t="inlineStr">
        <is>
          <t>Fictional Guard 03</t>
        </is>
      </c>
      <c r="E4" s="21" t="n"/>
      <c r="F4" s="19" t="inlineStr">
        <is>
          <t>Declined</t>
        </is>
      </c>
    </row>
    <row r="5" ht="58" customHeight="1">
      <c r="A5" s="8" t="inlineStr">
        <is>
          <t>Daylight-saving review mode</t>
        </is>
      </c>
      <c r="B5" s="19" t="inlineStr">
        <is>
          <t>US DST observed</t>
        </is>
      </c>
      <c r="C5" s="8" t="inlineStr">
        <is>
          <t>US DST observed, No DST, or Manual review; select for the stated zone.</t>
        </is>
      </c>
      <c r="D5" s="19" t="inlineStr">
        <is>
          <t>Fictional Guard 04</t>
        </is>
      </c>
      <c r="E5" s="21" t="n"/>
      <c r="F5" s="19" t="inlineStr">
        <is>
          <t>No response</t>
        </is>
      </c>
    </row>
    <row r="6">
      <c r="A6" s="21" t="n"/>
      <c r="B6" s="21" t="n"/>
      <c r="C6" s="21" t="n"/>
      <c r="D6" s="19" t="inlineStr">
        <is>
          <t>Fictional Guard 05</t>
        </is>
      </c>
      <c r="E6" s="21" t="n"/>
      <c r="F6" s="19" t="inlineStr">
        <is>
          <t>Withdrawn</t>
        </is>
      </c>
    </row>
    <row r="7">
      <c r="A7" s="21" t="n"/>
      <c r="B7" s="21" t="n"/>
      <c r="C7" s="21" t="n"/>
      <c r="D7" s="19" t="inlineStr">
        <is>
          <t>Fictional Guard 06</t>
        </is>
      </c>
      <c r="E7" s="21" t="n"/>
      <c r="F7" s="21" t="n"/>
    </row>
    <row r="8">
      <c r="A8" s="21" t="n"/>
      <c r="B8" s="21" t="n"/>
      <c r="C8" s="21" t="n"/>
      <c r="D8" s="19" t="inlineStr">
        <is>
          <t>Fictional Guard 07</t>
        </is>
      </c>
      <c r="E8" s="21" t="n"/>
      <c r="F8" s="21" t="n"/>
    </row>
    <row r="9">
      <c r="A9" s="21" t="n"/>
      <c r="B9" s="21" t="n"/>
      <c r="C9" s="21" t="n"/>
      <c r="D9" s="19" t="inlineStr">
        <is>
          <t>Fictional Guard 08</t>
        </is>
      </c>
      <c r="E9" s="21" t="n"/>
      <c r="F9" s="21" t="n"/>
    </row>
    <row r="10">
      <c r="A10" s="21" t="n"/>
      <c r="B10" s="21" t="n"/>
      <c r="C10" s="21" t="n"/>
      <c r="D10" s="21" t="n"/>
      <c r="E10" s="21" t="n"/>
      <c r="F10" s="21" t="n"/>
    </row>
    <row r="11">
      <c r="A11" s="2" t="inlineStr">
        <is>
          <t>Operating notes</t>
        </is>
      </c>
      <c r="B11" s="21" t="n"/>
      <c r="C11" s="21" t="n"/>
      <c r="D11" s="21" t="n"/>
      <c r="E11" s="21" t="n"/>
      <c r="F11" s="21" t="n"/>
    </row>
    <row r="12" ht="72" customHeight="1">
      <c r="A12" s="17" t="inlineStr">
        <is>
          <t>Purpose</t>
        </is>
      </c>
      <c r="B12" s="17" t="inlineStr">
        <is>
          <t>Manually record offers for uncovered physical guarding shifts. Acceptance is planned coverage only, never actual attendance.</t>
        </is>
      </c>
      <c r="C12" s="21" t="n"/>
      <c r="D12" s="21" t="n"/>
      <c r="E12" s="21" t="n"/>
      <c r="F12" s="21" t="n"/>
    </row>
    <row r="13" ht="72" customHeight="1">
      <c r="A13" s="8" t="inlineStr">
        <is>
          <t>Fictional examples</t>
        </is>
      </c>
      <c r="B13" s="8" t="inlineStr">
        <is>
          <t>All 12 prefilled operational rows, guard IDs, post labels, notes and the review timestamp are fictional examples.</t>
        </is>
      </c>
      <c r="C13" s="21" t="n"/>
      <c r="D13" s="21" t="n"/>
      <c r="E13" s="21" t="n"/>
      <c r="F13" s="21" t="n"/>
    </row>
    <row r="14" ht="72" customHeight="1">
      <c r="A14" s="17" t="inlineStr">
        <is>
          <t>Capacity</t>
        </is>
      </c>
      <c r="B14" s="17" t="inlineStr">
        <is>
          <t>Open Shifts and Callout Log each prepare rows 2–101. Use one Shift ID per required guard at one post. Reoffers are separate log records.</t>
        </is>
      </c>
      <c r="C14" s="21" t="n"/>
      <c r="D14" s="21" t="n"/>
      <c r="E14" s="21" t="n"/>
      <c r="F14" s="21" t="n"/>
    </row>
    <row r="15" ht="72" customHeight="1">
      <c r="A15" s="8" t="inlineStr">
        <is>
          <t>Review routine</t>
        </is>
      </c>
      <c r="B15" s="8" t="inlineStr">
        <is>
          <t>Refresh B2, enter shifts, then record offers. Filter Callout Log by Shift ID and sort the whole table by Contact sequence.</t>
        </is>
      </c>
      <c r="C15" s="21" t="n"/>
      <c r="D15" s="21" t="n"/>
      <c r="E15" s="21" t="n"/>
      <c r="F15" s="21" t="n"/>
    </row>
    <row r="16" ht="72" customHeight="1">
      <c r="A16" s="17" t="inlineStr">
        <is>
          <t>Contact order</t>
        </is>
      </c>
      <c r="B16" s="17" t="inlineStr">
        <is>
          <t>Enter a positive whole-number sequence within each shift. Duplicate Shift ID/sequence pairs are errors; gaps are allowed.</t>
        </is>
      </c>
      <c r="C16" s="21" t="n"/>
      <c r="D16" s="21" t="n"/>
      <c r="E16" s="21" t="n"/>
      <c r="F16" s="21" t="n"/>
    </row>
    <row r="17" ht="72" customHeight="1">
      <c r="A17" s="8" t="inlineStr">
        <is>
          <t>Editable inputs</t>
        </is>
      </c>
      <c r="B17" s="8" t="inlineStr">
        <is>
          <t>Pale cream cells are inputs. Other work-table cells contain formulas. Formula cells are intentionally unprotected; do not overwrite them.</t>
        </is>
      </c>
      <c r="C17" s="21" t="n"/>
      <c r="D17" s="21" t="n"/>
      <c r="E17" s="21" t="n"/>
      <c r="F17" s="21" t="n"/>
    </row>
    <row r="18" ht="72" customHeight="1">
      <c r="A18" s="17" t="inlineStr">
        <is>
          <t>Deadlines</t>
        </is>
      </c>
      <c r="B18" s="17" t="inlineStr">
        <is>
          <t>Suggested deadline uses the current allowance; it is not the actual deadline. Enter the actual deadline in column E. Changing the allowance does not change column E.</t>
        </is>
      </c>
      <c r="C18" s="21" t="n"/>
      <c r="D18" s="21" t="n"/>
      <c r="E18" s="21" t="n"/>
      <c r="F18" s="21" t="n"/>
    </row>
    <row r="19" ht="72" customHeight="1">
      <c r="A19" s="8" t="inlineStr">
        <is>
          <t>Missing deadlines</t>
        </is>
      </c>
      <c r="B19" s="8" t="inlineStr">
        <is>
          <t>Pending offers may omit the actual deadline and show Set deadline. All other responses require an actual deadline.</t>
        </is>
      </c>
      <c r="C19" s="21" t="n"/>
      <c r="D19" s="21" t="n"/>
      <c r="E19" s="21" t="n"/>
      <c r="F19" s="21" t="n"/>
    </row>
    <row r="20" ht="72" customHeight="1">
      <c r="A20" s="17" t="inlineStr">
        <is>
          <t>Responses</t>
        </is>
      </c>
      <c r="B20" s="17" t="inlineStr">
        <is>
          <t>Accepted, Declined and No response require Responded at. Pending must have no response timestamp. Withdrawn may include a timestamp.</t>
        </is>
      </c>
      <c r="C20" s="21" t="n"/>
      <c r="D20" s="21" t="n"/>
      <c r="E20" s="21" t="n"/>
      <c r="F20" s="21" t="n"/>
    </row>
    <row r="21" ht="72" customHeight="1">
      <c r="A21" s="8" t="inlineStr">
        <is>
          <t>Late responses</t>
        </is>
      </c>
      <c r="B21" s="8" t="inlineStr">
        <is>
          <t>Any response timestamp after its deadline triggers Review input, not automatic rejection. Resolve or document the issue before relying on coverage status.</t>
        </is>
      </c>
      <c r="C21" s="21" t="n"/>
      <c r="D21" s="21" t="n"/>
      <c r="E21" s="21" t="n"/>
      <c r="F21" s="21" t="n"/>
    </row>
    <row r="22" ht="72" customHeight="1">
      <c r="A22" s="17" t="inlineStr">
        <is>
          <t>Coverage status</t>
        </is>
      </c>
      <c r="B22" s="17" t="inlineStr">
        <is>
          <t>Any linked invalid offer makes the shift Review. Two or more Accepted responses make it Review with no replacement. Counts include entered responses, even invalid ones.</t>
        </is>
      </c>
      <c r="C22" s="21" t="n"/>
      <c r="D22" s="21" t="n"/>
      <c r="E22" s="21" t="n"/>
      <c r="F22" s="21" t="n"/>
    </row>
    <row r="23" ht="72" customHeight="1">
      <c r="A23" s="8" t="inlineStr">
        <is>
          <t>Acceptance fields</t>
        </is>
      </c>
      <c r="B23" s="8" t="inlineStr">
        <is>
          <t>Accepted key is a lookup helper, not approval. Accepted replacement identifies the sole entered acceptance; rely on Coverage status before using it.</t>
        </is>
      </c>
      <c r="C23" s="21" t="n"/>
      <c r="D23" s="21" t="n"/>
      <c r="E23" s="21" t="n"/>
      <c r="F23" s="21" t="n"/>
    </row>
    <row r="24" ht="72" customHeight="1">
      <c r="A24" s="17" t="inlineStr">
        <is>
          <t>Time and overnight work</t>
        </is>
      </c>
      <c r="B24" s="17" t="inlineStr">
        <is>
          <t>Use full dated timestamps. An overnight end must use the next calendar date. End at or before start is invalid. Planned hours are neither paid nor billable.</t>
        </is>
      </c>
      <c r="C24" s="21" t="n"/>
      <c r="D24" s="21" t="n"/>
      <c r="E24" s="21" t="n"/>
      <c r="F24" s="21" t="n"/>
    </row>
    <row r="25" ht="72" customHeight="1">
      <c r="A25" s="8" t="inlineStr">
        <is>
          <t>Daylight-saving time</t>
        </is>
      </c>
      <c r="B25" s="8" t="inlineStr">
        <is>
          <t>US DST observed flags intervals touching the second Sunday in March or first Sunday in November for manual review. This conservatively flags the entire day.</t>
        </is>
      </c>
      <c r="C25" s="21" t="n"/>
      <c r="D25" s="21" t="n"/>
      <c r="E25" s="21" t="n"/>
      <c r="F25" s="21" t="n"/>
    </row>
    <row r="26" ht="72" customHeight="1">
      <c r="A26" s="17" t="inlineStr">
        <is>
          <t>Other time-zone rules</t>
        </is>
      </c>
      <c r="B26" s="17" t="inlineStr">
        <is>
          <t>No DST disables the transition flag. Manual review flags every populated record. US transition checks use the current US rule, not historical rule changes.</t>
        </is>
      </c>
      <c r="C26" s="21" t="n"/>
      <c r="D26" s="21" t="n"/>
      <c r="E26" s="21" t="n"/>
      <c r="F26" s="21" t="n"/>
    </row>
    <row r="27" ht="72" customHeight="1">
      <c r="A27" s="8" t="inlineStr">
        <is>
          <t>No automatic actions</t>
        </is>
      </c>
      <c r="B27" s="8" t="inlineStr">
        <is>
          <t>This workbook does not contact guards, dispatch staff, track location, detect scheduling conflicts, optimize coverage or establish actual attendance.</t>
        </is>
      </c>
      <c r="C27" s="21" t="n"/>
      <c r="D27" s="21" t="n"/>
      <c r="E27" s="21" t="n"/>
      <c r="F27" s="21" t="n"/>
    </row>
    <row r="28" ht="72" customHeight="1">
      <c r="A28" s="17" t="inlineStr">
        <is>
          <t>Input review</t>
        </is>
      </c>
      <c r="B28" s="17" t="inlineStr">
        <is>
          <t>Review input includes unknown or duplicate IDs, duplicate contact order, missing fields, invalid dates, late responses, transition flags or invalid settings.</t>
        </is>
      </c>
      <c r="C28" s="21" t="n"/>
      <c r="D28" s="21" t="n"/>
      <c r="E28" s="21" t="n"/>
      <c r="F28" s="21" t="n"/>
    </row>
    <row r="29" ht="72" customHeight="1">
      <c r="A29" s="8" t="inlineStr">
        <is>
          <t>Dropdowns</t>
        </is>
      </c>
      <c r="B29" s="8" t="inlineStr">
        <is>
          <t>Hidden local helper columns N:P on Callout Log mirror shift IDs, guard IDs and response choices. Dropdowns use direct local references without named ranges.</t>
        </is>
      </c>
      <c r="C29" s="21" t="n"/>
      <c r="D29" s="21" t="n"/>
      <c r="E29" s="21" t="n"/>
      <c r="F29" s="21" t="n"/>
    </row>
    <row r="30" ht="72" customHeight="1">
      <c r="A30" s="17" t="inlineStr">
        <is>
          <t>Recalculation</t>
        </is>
      </c>
      <c r="B30" s="17" t="inlineStr">
        <is>
          <t>Open in Excel or LibreOffice and allow recalculation. The Python checks exercise an independent reference model; they do not calculate or certify Excel formula results.</t>
        </is>
      </c>
      <c r="C30" s="21" t="n"/>
      <c r="D30" s="21" t="n"/>
      <c r="E30" s="21" t="n"/>
      <c r="F30" s="21" t="n"/>
    </row>
    <row r="31" ht="72" customHeight="1">
      <c r="A31" s="8" t="inlineStr">
        <is>
          <t>Manual review cues</t>
        </is>
      </c>
      <c r="B31" s="8" t="inlineStr">
        <is>
          <t>Amber means Follow up. Red means Review or Review input, including multiple acceptances. Green means a single accepted response; it does not confirm attendance.</t>
        </is>
      </c>
      <c r="C31" s="21" t="n"/>
      <c r="D31" s="21" t="n"/>
      <c r="E31" s="21" t="n"/>
      <c r="F31" s="21" t="n"/>
    </row>
    <row r="32" ht="72" customHeight="1">
      <c r="A32" s="17" t="inlineStr">
        <is>
          <t>Sample outcomes</t>
        </is>
      </c>
      <c r="B32" s="17" t="inlineStr">
        <is>
          <t>Four shifts and eight offers demonstrate decline then acceptance, two pending offers with one overdue, an eight-hour overnight shift and two competing acceptances.</t>
        </is>
      </c>
      <c r="C32" s="21" t="n"/>
      <c r="D32" s="21" t="n"/>
      <c r="E32" s="21" t="n"/>
      <c r="F32" s="21" t="n"/>
    </row>
  </sheetData>
  <dataValidations count="6">
    <dataValidation sqref="B2" showDropDown="0" showInputMessage="1" showErrorMessage="1" allowBlank="0" errorTitle="Review input" error="Enter a valid value. Check the required fields and related timestamps." promptTitle="Manual record input" prompt="Manually enter the current review date and time." type="custom" errorStyle="stop">
      <formula1>=AND(ISNUMBER(B2),B2&gt;=1)</formula1>
    </dataValidation>
    <dataValidation sqref="B3" showDropDown="0" showInputMessage="1" showErrorMessage="1" allowBlank="0" errorTitle="Review input" error="Enter a valid value. Check the required fields and related timestamps." promptTitle="Manual record input" prompt="Editable response allowance in minutes." type="whole" errorStyle="stop" operator="between">
      <formula1>1</formula1>
      <formula2>10080</formula2>
    </dataValidation>
    <dataValidation sqref="B4" showDropDown="0" showInputMessage="1" showErrorMessage="1" allowBlank="0" errorTitle="Review input" error="Enter a valid value. Check the required fields and related timestamps." promptTitle="Manual record input" prompt="Enter the local time-zone label." type="textLength" errorStyle="stop" operator="greaterThanOrEqual">
      <formula1>1</formula1>
    </dataValidation>
    <dataValidation sqref="B5" showDropDown="0" showInputMessage="1" showErrorMessage="1" allowBlank="0" errorTitle="Review input" error="Enter a valid value. Check the required fields and related timestamps." promptTitle="Manual record input" prompt="Choose the transition-review rule for this time zone." type="list" errorStyle="stop">
      <formula1>"US DST observed,No DST,Manual review"</formula1>
    </dataValidation>
    <dataValidation sqref="D2:D9" showDropDown="0" showInputMessage="1" showErrorMessage="1" allowBlank="0" errorTitle="Review input" error="Enter a valid value. Check the required fields and related timestamps." promptTitle="Manual record input" prompt="Unique fictional guard IDs; no wildcard characters." type="custom" errorStyle="stop">
      <formula1>=AND(ISTEXT(D2),D2&lt;&gt;"",COUNTIF($D$2:$D$9,D2)=1,ISERROR(SEARCH("~*",D2)),ISERROR(SEARCH("~?",D2)),ISERROR(SEARCH("~~",D2)))</formula1>
    </dataValidation>
    <dataValidation sqref="F2:F6" showDropDown="0" showInputMessage="1" showErrorMessage="1" allowBlank="0" errorTitle="Review input" error="Enter a valid value. Check the required fields and related timestamps." promptTitle="Manual record input" prompt="Keep each supported response choice once." type="list" errorStyle="stop">
      <formula1>"Pending,Accepted,Declined,No response,Withdrawn"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title xmlns:dc="http://purl.org/dc/elements/1.1/">Security Open Shift Callout Log</dc:title>
  <dc:description xmlns:dc="http://purl.org/dc/elements/1.1/">Fictional examples; acceptance is not actual attendance.</dc:description>
  <dc:subject xmlns:dc="http://purl.org/dc/elements/1.1/">Manual offers and planned replacement coverage</dc:subject>
  <dcterms:created xmlns:dcterms="http://purl.org/dc/terms/" xmlns:xsi="http://www.w3.org/2001/XMLSchema-instance" xsi:type="dcterms:W3CDTF">2026-09-29T19:16:29Z</dcterms:created>
  <dcterms:modified xmlns:dcterms="http://purl.org/dc/terms/" xmlns:xsi="http://www.w3.org/2001/XMLSchema-instance" xsi:type="dcterms:W3CDTF">2026-09-29T19:16:30+00:00Z</dcterms:modified>
</cp:coreProperties>
</file>