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lief Tracker" sheetId="1" state="visible" r:id="rId1"/>
    <sheet xmlns:r="http://schemas.openxmlformats.org/officeDocument/2006/relationships" name="Review Summary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'Relief Tracker'!$A$1:$N$101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MM/DD/YYYY hh:mm AM/PM"/>
    <numFmt numFmtId="165" formatCode="0&quot; minutes&quot;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243A30"/>
      <sz val="11"/>
    </font>
    <font>
      <name val="Calibri"/>
      <b val="1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FFF"/>
      </patternFill>
    </fill>
    <fill>
      <patternFill patternType="solid">
        <fgColor rgb="00FFF3D6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6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  <border>
      <left/>
      <right/>
      <top style="thin">
        <color rgb="00CAD7CA"/>
      </top>
      <bottom/>
      <diagonal/>
    </border>
    <border>
      <left/>
      <right style="thin">
        <color rgb="00CAD7CA"/>
      </right>
      <top style="thin">
        <color rgb="00CAD7CA"/>
      </top>
      <bottom/>
      <diagonal/>
    </border>
    <border>
      <left/>
      <right/>
      <top style="thin">
        <color rgb="00CAD7CA"/>
      </top>
      <bottom style="thin">
        <color rgb="00CAD7CA"/>
      </bottom>
      <diagonal/>
    </border>
    <border>
      <left/>
      <right style="thin">
        <color rgb="00CAD7CA"/>
      </right>
      <top style="thin">
        <color rgb="00CAD7CA"/>
      </top>
      <bottom style="thin">
        <color rgb="00CAD7CA"/>
      </bottom>
      <diagonal/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vertical="center" wrapText="1"/>
    </xf>
    <xf numFmtId="164" fontId="2" fillId="4" borderId="1" applyAlignment="1" pivotButton="0" quotePrefix="0" xfId="0">
      <alignment vertical="center" wrapText="1"/>
    </xf>
    <xf numFmtId="1" fontId="2" fillId="3" borderId="1" applyAlignment="1" pivotButton="0" quotePrefix="0" xfId="0">
      <alignment horizontal="right" vertical="center"/>
    </xf>
    <xf numFmtId="0" fontId="2" fillId="3" borderId="1" applyAlignment="1" pivotButton="0" quotePrefix="0" xfId="0">
      <alignment vertical="center" wrapText="1"/>
    </xf>
    <xf numFmtId="1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vertical="center" wrapText="1"/>
    </xf>
    <xf numFmtId="0" fontId="1" fillId="6" borderId="1" applyAlignment="1" pivotButton="0" quotePrefix="0" xfId="0">
      <alignment vertical="center" wrapText="1"/>
    </xf>
    <xf numFmtId="164" fontId="3" fillId="5" borderId="1" applyAlignment="1" pivotButton="0" quotePrefix="0" xfId="0">
      <alignment vertical="center" wrapText="1"/>
    </xf>
    <xf numFmtId="0" fontId="3" fillId="3" borderId="1" applyAlignment="1" pivotButton="0" quotePrefix="0" xfId="0">
      <alignment vertical="center" wrapText="1"/>
    </xf>
    <xf numFmtId="1" fontId="3" fillId="5" borderId="1" applyAlignment="1" pivotButton="0" quotePrefix="0" xfId="0">
      <alignment vertical="center" wrapText="1"/>
    </xf>
    <xf numFmtId="1" fontId="3" fillId="3" borderId="1" applyAlignment="1" pivotButton="0" quotePrefix="0" xfId="0">
      <alignment vertical="center" wrapText="1"/>
    </xf>
    <xf numFmtId="0" fontId="3" fillId="5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top" wrapText="1"/>
    </xf>
    <xf numFmtId="164" fontId="2" fillId="4" borderId="1" applyAlignment="1" pivotButton="0" quotePrefix="0" xfId="0">
      <alignment vertical="top" wrapText="1"/>
    </xf>
    <xf numFmtId="0" fontId="2" fillId="4" borderId="1" applyAlignment="1" pivotButton="0" quotePrefix="0" xfId="0">
      <alignment vertical="top" wrapText="1"/>
    </xf>
    <xf numFmtId="0" fontId="2" fillId="5" borderId="1" applyAlignment="1" pivotButton="0" quotePrefix="0" xfId="0">
      <alignment vertical="top" wrapText="1"/>
    </xf>
    <xf numFmtId="165" fontId="2" fillId="4" borderId="1" applyAlignment="1" pivotButton="0" quotePrefix="0" xfId="0">
      <alignment vertical="top" wrapText="1"/>
    </xf>
    <xf numFmtId="164" fontId="2" fillId="4" borderId="1" applyAlignment="1" pivotButton="0" quotePrefix="0" xfId="0">
      <alignment vertical="center" wrapText="1"/>
    </xf>
    <xf numFmtId="0" fontId="0" fillId="0" borderId="4" pivotButton="0" quotePrefix="0" xfId="0"/>
    <xf numFmtId="0" fontId="0" fillId="0" borderId="5" pivotButton="0" quotePrefix="0" xfId="0"/>
    <xf numFmtId="164" fontId="3" fillId="5" borderId="1" applyAlignment="1" pivotButton="0" quotePrefix="0" xfId="0">
      <alignment vertical="center" wrapText="1"/>
    </xf>
    <xf numFmtId="164" fontId="2" fillId="4" borderId="1" applyAlignment="1" pivotButton="0" quotePrefix="0" xfId="0">
      <alignment vertical="top" wrapText="1"/>
    </xf>
    <xf numFmtId="165" fontId="2" fillId="4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name val="Calibri"/>
        <b val="1"/>
        <color rgb="00943D32"/>
        <sz val="11"/>
      </font>
      <fill>
        <patternFill patternType="solid">
          <fgColor rgb="00FCE1C7"/>
        </patternFill>
      </fill>
    </dxf>
    <dxf>
      <font>
        <name val="Calibri"/>
        <b val="1"/>
        <color rgb="00943D32"/>
        <sz val="11"/>
      </font>
      <fill>
        <patternFill patternType="solid">
          <fgColor rgb="00F4D7D3"/>
        </patternFill>
      </fill>
    </dxf>
    <dxf>
      <font>
        <name val="Calibri"/>
        <b val="1"/>
        <color rgb="00943D32"/>
        <sz val="11"/>
      </font>
      <fill>
        <patternFill patternType="solid">
          <fgColor rgb="00FFE8B2"/>
        </patternFill>
      </fill>
    </dxf>
    <dxf>
      <font>
        <name val="Calibri"/>
        <b val="1"/>
        <color rgb="00256447"/>
        <sz val="1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showGridLines="0" zoomScale="90" workbookViewId="0">
      <pane xSplit="2" ySplit="1" topLeftCell="C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4" customWidth="1" min="1" max="1"/>
    <col width="27" customWidth="1" min="2" max="2"/>
    <col width="23" customWidth="1" min="3" max="3"/>
    <col width="23" customWidth="1" min="4" max="4"/>
    <col width="25" customWidth="1" min="5" max="5"/>
    <col width="25" customWidth="1" min="6" max="6"/>
    <col width="25" customWidth="1" min="7" max="7"/>
    <col width="25" customWidth="1" min="8" max="8"/>
    <col width="44" customWidth="1" min="9" max="9"/>
    <col width="16" customWidth="1" min="10" max="10"/>
    <col width="17" customWidth="1" min="11" max="11"/>
    <col width="19" customWidth="1" min="12" max="12"/>
    <col width="27" customWidth="1" min="13" max="13"/>
    <col width="19" customWidth="1" min="14" max="14"/>
  </cols>
  <sheetData>
    <row r="1" ht="44" customHeight="1">
      <c r="A1" s="1" t="inlineStr">
        <is>
          <t>Record ID</t>
        </is>
      </c>
      <c r="B1" s="1" t="inlineStr">
        <is>
          <t>Post</t>
        </is>
      </c>
      <c r="C1" s="1" t="inlineStr">
        <is>
          <t>Outgoing guard alias</t>
        </is>
      </c>
      <c r="D1" s="1" t="inlineStr">
        <is>
          <t>Incoming guard alias</t>
        </is>
      </c>
      <c r="E1" s="1" t="inlineStr">
        <is>
          <t>Planned shift start</t>
        </is>
      </c>
      <c r="F1" s="1" t="inlineStr">
        <is>
          <t>Planned relief</t>
        </is>
      </c>
      <c r="G1" s="1" t="inlineStr">
        <is>
          <t>Actual arrival</t>
        </is>
      </c>
      <c r="H1" s="1" t="inlineStr">
        <is>
          <t>Actual handover completion</t>
        </is>
      </c>
      <c r="I1" s="1" t="inlineStr">
        <is>
          <t>Supervisor note</t>
        </is>
      </c>
      <c r="J1" s="1" t="inlineStr">
        <is>
          <t>Recorded late minutes</t>
        </is>
      </c>
      <c r="K1" s="1" t="inlineStr">
        <is>
          <t>Awaiting relief minutes</t>
        </is>
      </c>
      <c r="L1" s="1" t="inlineStr">
        <is>
          <t>Unresolved handover minutes</t>
        </is>
      </c>
      <c r="M1" s="1" t="inlineStr">
        <is>
          <t>Action</t>
        </is>
      </c>
      <c r="N1" s="1" t="inlineStr">
        <is>
          <t>Input check</t>
        </is>
      </c>
    </row>
    <row r="2" ht="43" customHeight="1">
      <c r="A2" s="2" t="inlineStr">
        <is>
          <t>Fictional Relief 01</t>
        </is>
      </c>
      <c r="B2" s="2" t="inlineStr">
        <is>
          <t>Fictional Post Alpha</t>
        </is>
      </c>
      <c r="C2" s="2" t="inlineStr">
        <is>
          <t>Fictional Guard A</t>
        </is>
      </c>
      <c r="D2" s="2" t="inlineStr">
        <is>
          <t>Fictional Guard B</t>
        </is>
      </c>
      <c r="E2" s="19" t="n">
        <v>46294.33333333334</v>
      </c>
      <c r="F2" s="19" t="n">
        <v>46294.66666666666</v>
      </c>
      <c r="G2" s="19" t="n">
        <v>46294.66319444445</v>
      </c>
      <c r="H2" s="19" t="n">
        <v>46294.66666666666</v>
      </c>
      <c r="I2" s="2" t="inlineStr">
        <is>
          <t>Fictional example: early arrival; handover recorded.</t>
        </is>
      </c>
      <c r="J2" s="4">
        <f>IF(OR(N2&lt;&gt;"Ready",G2=""),"",MAX(0,ROUND((G2-F2)*1440,0)))</f>
        <v/>
      </c>
      <c r="K2" s="4">
        <f>IF(N2&lt;&gt;"Ready","",IF(G2&lt;&gt;"",0,MAX(0,ROUND((Assumptions!$B$2-F2)*1440,0))))</f>
        <v/>
      </c>
      <c r="L2" s="4">
        <f>IF(N2&lt;&gt;"Ready","",IF(H2&lt;&gt;"",0,MAX(0,ROUND((Assumptions!$B$2-F2)*1440,0))))</f>
        <v/>
      </c>
      <c r="M2" s="5">
        <f>IF(N2="","",IF(N2&lt;&gt;"Ready","Review input",IF(AND(G2="",K2&gt;=Assumptions!$B$3),"Follow up: relief",IF(AND(H2="",L2&gt;=Assumptions!$B$4),"Follow up: handover","No threshold alert"))))</f>
        <v/>
      </c>
      <c r="N2" s="5">
        <f>IF(COUNTA(A2:I2)=0,"",IF(OR(COUNTA(A2:F2)&lt;6,COUNT(E2:F2)&lt;&gt;2,AND(G2&lt;&gt;"",NOT(ISNUMBER(G2))),AND(H2&lt;&gt;"",NOT(ISNUMBER(H2))),COUNT(Assumptions!$B$2:$B$4)&lt;&gt;3,COUNTIF($A$2:$A$101,A2)&gt;1,COUNTIF(Assumptions!$D$2:$D$5,B2)=0),"Review input",IF(OR(E2&lt;1,E2&gt;=2958466,F2&lt;1,F2&gt;=2958466,AND(G2&lt;&gt;"",OR(G2&lt;1,G2&gt;=2958466)),AND(H2&lt;&gt;"",OR(H2&lt;1,H2&gt;=2958466)),Assumptions!$B$2&lt;1,Assumptions!$B$2&gt;=2958466,Assumptions!$B$3&lt;=0,Assumptions!$B$4&lt;=0,MOD(Assumptions!$B$3,1)&lt;&gt;0,MOD(Assumptions!$B$4,1)&lt;&gt;0),"Review input",IF(OR(F2&lt;E2,AND(G2&lt;&gt;"",OR(G2&lt;E2,G2&gt;Assumptions!$B$2)),AND(H2&lt;&gt;"",OR(G2="",H2&lt;G2,H2&gt;Assumptions!$B$2))),"Review input","Ready"))))</f>
        <v/>
      </c>
    </row>
    <row r="3" ht="43" customHeight="1">
      <c r="A3" s="2" t="inlineStr">
        <is>
          <t>Fictional Relief 02</t>
        </is>
      </c>
      <c r="B3" s="2" t="inlineStr">
        <is>
          <t>Fictional Post Bravo</t>
        </is>
      </c>
      <c r="C3" s="2" t="inlineStr">
        <is>
          <t>Fictional Guard C</t>
        </is>
      </c>
      <c r="D3" s="2" t="inlineStr">
        <is>
          <t>Fictional Guard D</t>
        </is>
      </c>
      <c r="E3" s="19" t="n">
        <v>46294.33333333334</v>
      </c>
      <c r="F3" s="19" t="n">
        <v>46294.66666666666</v>
      </c>
      <c r="G3" s="19" t="n">
        <v>46294.67152777778</v>
      </c>
      <c r="H3" s="19" t="n">
        <v>46294.675</v>
      </c>
      <c r="I3" s="2" t="inlineStr">
        <is>
          <t>Fictional example: seven-minute late arrival; handover recorded.</t>
        </is>
      </c>
      <c r="J3" s="6">
        <f>IF(OR(N3&lt;&gt;"Ready",G3=""),"",MAX(0,ROUND((G3-F3)*1440,0)))</f>
        <v/>
      </c>
      <c r="K3" s="6">
        <f>IF(N3&lt;&gt;"Ready","",IF(G3&lt;&gt;"",0,MAX(0,ROUND((Assumptions!$B$2-F3)*1440,0))))</f>
        <v/>
      </c>
      <c r="L3" s="6">
        <f>IF(N3&lt;&gt;"Ready","",IF(H3&lt;&gt;"",0,MAX(0,ROUND((Assumptions!$B$2-F3)*1440,0))))</f>
        <v/>
      </c>
      <c r="M3" s="7">
        <f>IF(N3="","",IF(N3&lt;&gt;"Ready","Review input",IF(AND(G3="",K3&gt;=Assumptions!$B$3),"Follow up: relief",IF(AND(H3="",L3&gt;=Assumptions!$B$4),"Follow up: handover","No threshold alert"))))</f>
        <v/>
      </c>
      <c r="N3" s="7">
        <f>IF(COUNTA(A3:I3)=0,"",IF(OR(COUNTA(A3:F3)&lt;6,COUNT(E3:F3)&lt;&gt;2,AND(G3&lt;&gt;"",NOT(ISNUMBER(G3))),AND(H3&lt;&gt;"",NOT(ISNUMBER(H3))),COUNT(Assumptions!$B$2:$B$4)&lt;&gt;3,COUNTIF($A$2:$A$101,A3)&gt;1,COUNTIF(Assumptions!$D$2:$D$5,B3)=0),"Review input",IF(OR(E3&lt;1,E3&gt;=2958466,F3&lt;1,F3&gt;=2958466,AND(G3&lt;&gt;"",OR(G3&lt;1,G3&gt;=2958466)),AND(H3&lt;&gt;"",OR(H3&lt;1,H3&gt;=2958466)),Assumptions!$B$2&lt;1,Assumptions!$B$2&gt;=2958466,Assumptions!$B$3&lt;=0,Assumptions!$B$4&lt;=0,MOD(Assumptions!$B$3,1)&lt;&gt;0,MOD(Assumptions!$B$4,1)&lt;&gt;0),"Review input",IF(OR(F3&lt;E3,AND(G3&lt;&gt;"",OR(G3&lt;E3,G3&gt;Assumptions!$B$2)),AND(H3&lt;&gt;"",OR(G3="",H3&lt;G3,H3&gt;Assumptions!$B$2))),"Review input","Ready"))))</f>
        <v/>
      </c>
    </row>
    <row r="4" ht="43" customHeight="1">
      <c r="A4" s="2" t="inlineStr">
        <is>
          <t>Fictional Relief 03</t>
        </is>
      </c>
      <c r="B4" s="2" t="inlineStr">
        <is>
          <t>Fictional Post Charlie</t>
        </is>
      </c>
      <c r="C4" s="2" t="inlineStr">
        <is>
          <t>Fictional Guard E</t>
        </is>
      </c>
      <c r="D4" s="2" t="inlineStr">
        <is>
          <t>Fictional Guard F</t>
        </is>
      </c>
      <c r="E4" s="19" t="n">
        <v>46294.33333333334</v>
      </c>
      <c r="F4" s="19" t="n">
        <v>46294.72916666666</v>
      </c>
      <c r="G4" s="19" t="n"/>
      <c r="H4" s="19" t="n"/>
      <c r="I4" s="2" t="inlineStr">
        <is>
          <t>Fictional example: arrival and handover not recorded.</t>
        </is>
      </c>
      <c r="J4" s="4">
        <f>IF(OR(N4&lt;&gt;"Ready",G4=""),"",MAX(0,ROUND((G4-F4)*1440,0)))</f>
        <v/>
      </c>
      <c r="K4" s="4">
        <f>IF(N4&lt;&gt;"Ready","",IF(G4&lt;&gt;"",0,MAX(0,ROUND((Assumptions!$B$2-F4)*1440,0))))</f>
        <v/>
      </c>
      <c r="L4" s="4">
        <f>IF(N4&lt;&gt;"Ready","",IF(H4&lt;&gt;"",0,MAX(0,ROUND((Assumptions!$B$2-F4)*1440,0))))</f>
        <v/>
      </c>
      <c r="M4" s="5">
        <f>IF(N4="","",IF(N4&lt;&gt;"Ready","Review input",IF(AND(G4="",K4&gt;=Assumptions!$B$3),"Follow up: relief",IF(AND(H4="",L4&gt;=Assumptions!$B$4),"Follow up: handover","No threshold alert"))))</f>
        <v/>
      </c>
      <c r="N4" s="5">
        <f>IF(COUNTA(A4:I4)=0,"",IF(OR(COUNTA(A4:F4)&lt;6,COUNT(E4:F4)&lt;&gt;2,AND(G4&lt;&gt;"",NOT(ISNUMBER(G4))),AND(H4&lt;&gt;"",NOT(ISNUMBER(H4))),COUNT(Assumptions!$B$2:$B$4)&lt;&gt;3,COUNTIF($A$2:$A$101,A4)&gt;1,COUNTIF(Assumptions!$D$2:$D$5,B4)=0),"Review input",IF(OR(E4&lt;1,E4&gt;=2958466,F4&lt;1,F4&gt;=2958466,AND(G4&lt;&gt;"",OR(G4&lt;1,G4&gt;=2958466)),AND(H4&lt;&gt;"",OR(H4&lt;1,H4&gt;=2958466)),Assumptions!$B$2&lt;1,Assumptions!$B$2&gt;=2958466,Assumptions!$B$3&lt;=0,Assumptions!$B$4&lt;=0,MOD(Assumptions!$B$3,1)&lt;&gt;0,MOD(Assumptions!$B$4,1)&lt;&gt;0),"Review input",IF(OR(F4&lt;E4,AND(G4&lt;&gt;"",OR(G4&lt;E4,G4&gt;Assumptions!$B$2)),AND(H4&lt;&gt;"",OR(G4="",H4&lt;G4,H4&gt;Assumptions!$B$2))),"Review input","Ready"))))</f>
        <v/>
      </c>
    </row>
    <row r="5" ht="43" customHeight="1">
      <c r="A5" s="2" t="inlineStr">
        <is>
          <t>Fictional Relief 04</t>
        </is>
      </c>
      <c r="B5" s="2" t="inlineStr">
        <is>
          <t>Fictional Post Delta</t>
        </is>
      </c>
      <c r="C5" s="2" t="inlineStr">
        <is>
          <t>Fictional Guard G</t>
        </is>
      </c>
      <c r="D5" s="2" t="inlineStr">
        <is>
          <t>Fictional Guard H</t>
        </is>
      </c>
      <c r="E5" s="19" t="n">
        <v>46294.33333333334</v>
      </c>
      <c r="F5" s="19" t="n">
        <v>46294.74305555555</v>
      </c>
      <c r="G5" s="19" t="n"/>
      <c r="H5" s="19" t="n"/>
      <c r="I5" s="2" t="inlineStr">
        <is>
          <t>Fictional example: exactly ten minutes awaiting relief.</t>
        </is>
      </c>
      <c r="J5" s="6">
        <f>IF(OR(N5&lt;&gt;"Ready",G5=""),"",MAX(0,ROUND((G5-F5)*1440,0)))</f>
        <v/>
      </c>
      <c r="K5" s="6">
        <f>IF(N5&lt;&gt;"Ready","",IF(G5&lt;&gt;"",0,MAX(0,ROUND((Assumptions!$B$2-F5)*1440,0))))</f>
        <v/>
      </c>
      <c r="L5" s="6">
        <f>IF(N5&lt;&gt;"Ready","",IF(H5&lt;&gt;"",0,MAX(0,ROUND((Assumptions!$B$2-F5)*1440,0))))</f>
        <v/>
      </c>
      <c r="M5" s="7">
        <f>IF(N5="","",IF(N5&lt;&gt;"Ready","Review input",IF(AND(G5="",K5&gt;=Assumptions!$B$3),"Follow up: relief",IF(AND(H5="",L5&gt;=Assumptions!$B$4),"Follow up: handover","No threshold alert"))))</f>
        <v/>
      </c>
      <c r="N5" s="7">
        <f>IF(COUNTA(A5:I5)=0,"",IF(OR(COUNTA(A5:F5)&lt;6,COUNT(E5:F5)&lt;&gt;2,AND(G5&lt;&gt;"",NOT(ISNUMBER(G5))),AND(H5&lt;&gt;"",NOT(ISNUMBER(H5))),COUNT(Assumptions!$B$2:$B$4)&lt;&gt;3,COUNTIF($A$2:$A$101,A5)&gt;1,COUNTIF(Assumptions!$D$2:$D$5,B5)=0),"Review input",IF(OR(E5&lt;1,E5&gt;=2958466,F5&lt;1,F5&gt;=2958466,AND(G5&lt;&gt;"",OR(G5&lt;1,G5&gt;=2958466)),AND(H5&lt;&gt;"",OR(H5&lt;1,H5&gt;=2958466)),Assumptions!$B$2&lt;1,Assumptions!$B$2&gt;=2958466,Assumptions!$B$3&lt;=0,Assumptions!$B$4&lt;=0,MOD(Assumptions!$B$3,1)&lt;&gt;0,MOD(Assumptions!$B$4,1)&lt;&gt;0),"Review input",IF(OR(F5&lt;E5,AND(G5&lt;&gt;"",OR(G5&lt;E5,G5&gt;Assumptions!$B$2)),AND(H5&lt;&gt;"",OR(G5="",H5&lt;G5,H5&gt;Assumptions!$B$2))),"Review input","Ready"))))</f>
        <v/>
      </c>
    </row>
    <row r="6" ht="43" customHeight="1">
      <c r="A6" s="2" t="inlineStr">
        <is>
          <t>Fictional Relief 05</t>
        </is>
      </c>
      <c r="B6" s="2" t="inlineStr">
        <is>
          <t>Fictional Post Alpha</t>
        </is>
      </c>
      <c r="C6" s="2" t="inlineStr">
        <is>
          <t>Fictional Guard I</t>
        </is>
      </c>
      <c r="D6" s="2" t="inlineStr">
        <is>
          <t>Fictional Guard J</t>
        </is>
      </c>
      <c r="E6" s="19" t="n">
        <v>46294.33333333334</v>
      </c>
      <c r="F6" s="19" t="n">
        <v>46294.77083333334</v>
      </c>
      <c r="G6" s="19" t="n"/>
      <c r="H6" s="19" t="n"/>
      <c r="I6" s="2" t="inlineStr">
        <is>
          <t>Fictional example: planned relief is after the review timestamp.</t>
        </is>
      </c>
      <c r="J6" s="4">
        <f>IF(OR(N6&lt;&gt;"Ready",G6=""),"",MAX(0,ROUND((G6-F6)*1440,0)))</f>
        <v/>
      </c>
      <c r="K6" s="4">
        <f>IF(N6&lt;&gt;"Ready","",IF(G6&lt;&gt;"",0,MAX(0,ROUND((Assumptions!$B$2-F6)*1440,0))))</f>
        <v/>
      </c>
      <c r="L6" s="4">
        <f>IF(N6&lt;&gt;"Ready","",IF(H6&lt;&gt;"",0,MAX(0,ROUND((Assumptions!$B$2-F6)*1440,0))))</f>
        <v/>
      </c>
      <c r="M6" s="5">
        <f>IF(N6="","",IF(N6&lt;&gt;"Ready","Review input",IF(AND(G6="",K6&gt;=Assumptions!$B$3),"Follow up: relief",IF(AND(H6="",L6&gt;=Assumptions!$B$4),"Follow up: handover","No threshold alert"))))</f>
        <v/>
      </c>
      <c r="N6" s="5">
        <f>IF(COUNTA(A6:I6)=0,"",IF(OR(COUNTA(A6:F6)&lt;6,COUNT(E6:F6)&lt;&gt;2,AND(G6&lt;&gt;"",NOT(ISNUMBER(G6))),AND(H6&lt;&gt;"",NOT(ISNUMBER(H6))),COUNT(Assumptions!$B$2:$B$4)&lt;&gt;3,COUNTIF($A$2:$A$101,A6)&gt;1,COUNTIF(Assumptions!$D$2:$D$5,B6)=0),"Review input",IF(OR(E6&lt;1,E6&gt;=2958466,F6&lt;1,F6&gt;=2958466,AND(G6&lt;&gt;"",OR(G6&lt;1,G6&gt;=2958466)),AND(H6&lt;&gt;"",OR(H6&lt;1,H6&gt;=2958466)),Assumptions!$B$2&lt;1,Assumptions!$B$2&gt;=2958466,Assumptions!$B$3&lt;=0,Assumptions!$B$4&lt;=0,MOD(Assumptions!$B$3,1)&lt;&gt;0,MOD(Assumptions!$B$4,1)&lt;&gt;0),"Review input",IF(OR(F6&lt;E6,AND(G6&lt;&gt;"",OR(G6&lt;E6,G6&gt;Assumptions!$B$2)),AND(H6&lt;&gt;"",OR(G6="",H6&lt;G6,H6&gt;Assumptions!$B$2))),"Review input","Ready"))))</f>
        <v/>
      </c>
    </row>
    <row r="7" ht="43" customHeight="1">
      <c r="A7" s="2" t="inlineStr">
        <is>
          <t>Fictional Relief 06</t>
        </is>
      </c>
      <c r="B7" s="2" t="inlineStr">
        <is>
          <t>Fictional Post Bravo</t>
        </is>
      </c>
      <c r="C7" s="2" t="inlineStr">
        <is>
          <t>Fictional Guard K</t>
        </is>
      </c>
      <c r="D7" s="2" t="inlineStr">
        <is>
          <t>Fictional Guard L</t>
        </is>
      </c>
      <c r="E7" s="19" t="n">
        <v>46294.33333333334</v>
      </c>
      <c r="F7" s="19" t="n">
        <v>46294.70833333334</v>
      </c>
      <c r="G7" s="19" t="n">
        <v>46294.70833333334</v>
      </c>
      <c r="H7" s="19" t="n"/>
      <c r="I7" s="2" t="inlineStr">
        <is>
          <t>Fictional example: arrival recorded; handover not recorded.</t>
        </is>
      </c>
      <c r="J7" s="6">
        <f>IF(OR(N7&lt;&gt;"Ready",G7=""),"",MAX(0,ROUND((G7-F7)*1440,0)))</f>
        <v/>
      </c>
      <c r="K7" s="6">
        <f>IF(N7&lt;&gt;"Ready","",IF(G7&lt;&gt;"",0,MAX(0,ROUND((Assumptions!$B$2-F7)*1440,0))))</f>
        <v/>
      </c>
      <c r="L7" s="6">
        <f>IF(N7&lt;&gt;"Ready","",IF(H7&lt;&gt;"",0,MAX(0,ROUND((Assumptions!$B$2-F7)*1440,0))))</f>
        <v/>
      </c>
      <c r="M7" s="7">
        <f>IF(N7="","",IF(N7&lt;&gt;"Ready","Review input",IF(AND(G7="",K7&gt;=Assumptions!$B$3),"Follow up: relief",IF(AND(H7="",L7&gt;=Assumptions!$B$4),"Follow up: handover","No threshold alert"))))</f>
        <v/>
      </c>
      <c r="N7" s="7">
        <f>IF(COUNTA(A7:I7)=0,"",IF(OR(COUNTA(A7:F7)&lt;6,COUNT(E7:F7)&lt;&gt;2,AND(G7&lt;&gt;"",NOT(ISNUMBER(G7))),AND(H7&lt;&gt;"",NOT(ISNUMBER(H7))),COUNT(Assumptions!$B$2:$B$4)&lt;&gt;3,COUNTIF($A$2:$A$101,A7)&gt;1,COUNTIF(Assumptions!$D$2:$D$5,B7)=0),"Review input",IF(OR(E7&lt;1,E7&gt;=2958466,F7&lt;1,F7&gt;=2958466,AND(G7&lt;&gt;"",OR(G7&lt;1,G7&gt;=2958466)),AND(H7&lt;&gt;"",OR(H7&lt;1,H7&gt;=2958466)),Assumptions!$B$2&lt;1,Assumptions!$B$2&gt;=2958466,Assumptions!$B$3&lt;=0,Assumptions!$B$4&lt;=0,MOD(Assumptions!$B$3,1)&lt;&gt;0,MOD(Assumptions!$B$4,1)&lt;&gt;0),"Review input",IF(OR(F7&lt;E7,AND(G7&lt;&gt;"",OR(G7&lt;E7,G7&gt;Assumptions!$B$2)),AND(H7&lt;&gt;"",OR(G7="",H7&lt;G7,H7&gt;Assumptions!$B$2))),"Review input","Ready"))))</f>
        <v/>
      </c>
    </row>
    <row r="8" ht="43" customHeight="1">
      <c r="A8" s="2" t="inlineStr">
        <is>
          <t>Fictional Relief 07</t>
        </is>
      </c>
      <c r="B8" s="2" t="inlineStr">
        <is>
          <t>Fictional Post Charlie</t>
        </is>
      </c>
      <c r="C8" s="2" t="inlineStr">
        <is>
          <t>Fictional Guard M</t>
        </is>
      </c>
      <c r="D8" s="2" t="inlineStr">
        <is>
          <t>Fictional Guard N</t>
        </is>
      </c>
      <c r="E8" s="19" t="n">
        <v>46294.33333333334</v>
      </c>
      <c r="F8" s="19" t="n">
        <v>46294.74305555555</v>
      </c>
      <c r="G8" s="19" t="n">
        <v>46294.74652777778</v>
      </c>
      <c r="H8" s="19" t="n"/>
      <c r="I8" s="2" t="inlineStr">
        <is>
          <t>Fictional example: five-minute late arrival; handover not recorded.</t>
        </is>
      </c>
      <c r="J8" s="4">
        <f>IF(OR(N8&lt;&gt;"Ready",G8=""),"",MAX(0,ROUND((G8-F8)*1440,0)))</f>
        <v/>
      </c>
      <c r="K8" s="4">
        <f>IF(N8&lt;&gt;"Ready","",IF(G8&lt;&gt;"",0,MAX(0,ROUND((Assumptions!$B$2-F8)*1440,0))))</f>
        <v/>
      </c>
      <c r="L8" s="4">
        <f>IF(N8&lt;&gt;"Ready","",IF(H8&lt;&gt;"",0,MAX(0,ROUND((Assumptions!$B$2-F8)*1440,0))))</f>
        <v/>
      </c>
      <c r="M8" s="5">
        <f>IF(N8="","",IF(N8&lt;&gt;"Ready","Review input",IF(AND(G8="",K8&gt;=Assumptions!$B$3),"Follow up: relief",IF(AND(H8="",L8&gt;=Assumptions!$B$4),"Follow up: handover","No threshold alert"))))</f>
        <v/>
      </c>
      <c r="N8" s="5">
        <f>IF(COUNTA(A8:I8)=0,"",IF(OR(COUNTA(A8:F8)&lt;6,COUNT(E8:F8)&lt;&gt;2,AND(G8&lt;&gt;"",NOT(ISNUMBER(G8))),AND(H8&lt;&gt;"",NOT(ISNUMBER(H8))),COUNT(Assumptions!$B$2:$B$4)&lt;&gt;3,COUNTIF($A$2:$A$101,A8)&gt;1,COUNTIF(Assumptions!$D$2:$D$5,B8)=0),"Review input",IF(OR(E8&lt;1,E8&gt;=2958466,F8&lt;1,F8&gt;=2958466,AND(G8&lt;&gt;"",OR(G8&lt;1,G8&gt;=2958466)),AND(H8&lt;&gt;"",OR(H8&lt;1,H8&gt;=2958466)),Assumptions!$B$2&lt;1,Assumptions!$B$2&gt;=2958466,Assumptions!$B$3&lt;=0,Assumptions!$B$4&lt;=0,MOD(Assumptions!$B$3,1)&lt;&gt;0,MOD(Assumptions!$B$4,1)&lt;&gt;0),"Review input",IF(OR(F8&lt;E8,AND(G8&lt;&gt;"",OR(G8&lt;E8,G8&gt;Assumptions!$B$2)),AND(H8&lt;&gt;"",OR(G8="",H8&lt;G8,H8&gt;Assumptions!$B$2))),"Review input","Ready"))))</f>
        <v/>
      </c>
    </row>
    <row r="9" ht="43" customHeight="1">
      <c r="A9" s="2" t="inlineStr">
        <is>
          <t>Fictional Relief 08</t>
        </is>
      </c>
      <c r="B9" s="2" t="inlineStr">
        <is>
          <t>Fictional Post Delta</t>
        </is>
      </c>
      <c r="C9" s="2" t="inlineStr">
        <is>
          <t>Fictional Guard O</t>
        </is>
      </c>
      <c r="D9" s="2" t="inlineStr">
        <is>
          <t>Fictional Guard P</t>
        </is>
      </c>
      <c r="E9" s="19" t="n">
        <v>46293.91666666666</v>
      </c>
      <c r="F9" s="19" t="n">
        <v>46294.25</v>
      </c>
      <c r="G9" s="19" t="n">
        <v>46294.26388888889</v>
      </c>
      <c r="H9" s="19" t="n">
        <v>46294.26736111111</v>
      </c>
      <c r="I9" s="2" t="inlineStr">
        <is>
          <t>Fictional example: overnight dates entered explicitly.</t>
        </is>
      </c>
      <c r="J9" s="6">
        <f>IF(OR(N9&lt;&gt;"Ready",G9=""),"",MAX(0,ROUND((G9-F9)*1440,0)))</f>
        <v/>
      </c>
      <c r="K9" s="6">
        <f>IF(N9&lt;&gt;"Ready","",IF(G9&lt;&gt;"",0,MAX(0,ROUND((Assumptions!$B$2-F9)*1440,0))))</f>
        <v/>
      </c>
      <c r="L9" s="6">
        <f>IF(N9&lt;&gt;"Ready","",IF(H9&lt;&gt;"",0,MAX(0,ROUND((Assumptions!$B$2-F9)*1440,0))))</f>
        <v/>
      </c>
      <c r="M9" s="7">
        <f>IF(N9="","",IF(N9&lt;&gt;"Ready","Review input",IF(AND(G9="",K9&gt;=Assumptions!$B$3),"Follow up: relief",IF(AND(H9="",L9&gt;=Assumptions!$B$4),"Follow up: handover","No threshold alert"))))</f>
        <v/>
      </c>
      <c r="N9" s="7">
        <f>IF(COUNTA(A9:I9)=0,"",IF(OR(COUNTA(A9:F9)&lt;6,COUNT(E9:F9)&lt;&gt;2,AND(G9&lt;&gt;"",NOT(ISNUMBER(G9))),AND(H9&lt;&gt;"",NOT(ISNUMBER(H9))),COUNT(Assumptions!$B$2:$B$4)&lt;&gt;3,COUNTIF($A$2:$A$101,A9)&gt;1,COUNTIF(Assumptions!$D$2:$D$5,B9)=0),"Review input",IF(OR(E9&lt;1,E9&gt;=2958466,F9&lt;1,F9&gt;=2958466,AND(G9&lt;&gt;"",OR(G9&lt;1,G9&gt;=2958466)),AND(H9&lt;&gt;"",OR(H9&lt;1,H9&gt;=2958466)),Assumptions!$B$2&lt;1,Assumptions!$B$2&gt;=2958466,Assumptions!$B$3&lt;=0,Assumptions!$B$4&lt;=0,MOD(Assumptions!$B$3,1)&lt;&gt;0,MOD(Assumptions!$B$4,1)&lt;&gt;0),"Review input",IF(OR(F9&lt;E9,AND(G9&lt;&gt;"",OR(G9&lt;E9,G9&gt;Assumptions!$B$2)),AND(H9&lt;&gt;"",OR(G9="",H9&lt;G9,H9&gt;Assumptions!$B$2))),"Review input","Ready"))))</f>
        <v/>
      </c>
    </row>
    <row r="10" ht="43" customHeight="1">
      <c r="A10" s="2" t="inlineStr">
        <is>
          <t>Fictional Relief 09</t>
        </is>
      </c>
      <c r="B10" s="2" t="inlineStr">
        <is>
          <t>Fictional Post Alpha</t>
        </is>
      </c>
      <c r="C10" s="2" t="inlineStr">
        <is>
          <t>Fictional Guard Q</t>
        </is>
      </c>
      <c r="D10" s="2" t="inlineStr">
        <is>
          <t>Fictional Guard R</t>
        </is>
      </c>
      <c r="E10" s="19" t="n">
        <v>46294.33333333334</v>
      </c>
      <c r="F10" s="19" t="n">
        <v>46294.70833333334</v>
      </c>
      <c r="G10" s="19" t="n">
        <v>46294.70694444444</v>
      </c>
      <c r="H10" s="19" t="n">
        <v>46294.70833333334</v>
      </c>
      <c r="I10" s="2" t="inlineStr">
        <is>
          <t>Fictional example: early arrival; handover recorded.</t>
        </is>
      </c>
      <c r="J10" s="4">
        <f>IF(OR(N10&lt;&gt;"Ready",G10=""),"",MAX(0,ROUND((G10-F10)*1440,0)))</f>
        <v/>
      </c>
      <c r="K10" s="4">
        <f>IF(N10&lt;&gt;"Ready","",IF(G10&lt;&gt;"",0,MAX(0,ROUND((Assumptions!$B$2-F10)*1440,0))))</f>
        <v/>
      </c>
      <c r="L10" s="4">
        <f>IF(N10&lt;&gt;"Ready","",IF(H10&lt;&gt;"",0,MAX(0,ROUND((Assumptions!$B$2-F10)*1440,0))))</f>
        <v/>
      </c>
      <c r="M10" s="5">
        <f>IF(N10="","",IF(N10&lt;&gt;"Ready","Review input",IF(AND(G10="",K10&gt;=Assumptions!$B$3),"Follow up: relief",IF(AND(H10="",L10&gt;=Assumptions!$B$4),"Follow up: handover","No threshold alert"))))</f>
        <v/>
      </c>
      <c r="N10" s="5">
        <f>IF(COUNTA(A10:I10)=0,"",IF(OR(COUNTA(A10:F10)&lt;6,COUNT(E10:F10)&lt;&gt;2,AND(G10&lt;&gt;"",NOT(ISNUMBER(G10))),AND(H10&lt;&gt;"",NOT(ISNUMBER(H10))),COUNT(Assumptions!$B$2:$B$4)&lt;&gt;3,COUNTIF($A$2:$A$101,A10)&gt;1,COUNTIF(Assumptions!$D$2:$D$5,B10)=0),"Review input",IF(OR(E10&lt;1,E10&gt;=2958466,F10&lt;1,F10&gt;=2958466,AND(G10&lt;&gt;"",OR(G10&lt;1,G10&gt;=2958466)),AND(H10&lt;&gt;"",OR(H10&lt;1,H10&gt;=2958466)),Assumptions!$B$2&lt;1,Assumptions!$B$2&gt;=2958466,Assumptions!$B$3&lt;=0,Assumptions!$B$4&lt;=0,MOD(Assumptions!$B$3,1)&lt;&gt;0,MOD(Assumptions!$B$4,1)&lt;&gt;0),"Review input",IF(OR(F10&lt;E10,AND(G10&lt;&gt;"",OR(G10&lt;E10,G10&gt;Assumptions!$B$2)),AND(H10&lt;&gt;"",OR(G10="",H10&lt;G10,H10&gt;Assumptions!$B$2))),"Review input","Ready"))))</f>
        <v/>
      </c>
    </row>
    <row r="11" ht="43" customHeight="1">
      <c r="A11" s="2" t="inlineStr">
        <is>
          <t>Fictional Relief 10</t>
        </is>
      </c>
      <c r="B11" s="2" t="inlineStr">
        <is>
          <t>Fictional Post Bravo</t>
        </is>
      </c>
      <c r="C11" s="2" t="inlineStr">
        <is>
          <t>Fictional Guard S</t>
        </is>
      </c>
      <c r="D11" s="2" t="inlineStr">
        <is>
          <t>Fictional Guard T</t>
        </is>
      </c>
      <c r="E11" s="19" t="n">
        <v>46294.33333333334</v>
      </c>
      <c r="F11" s="19" t="n">
        <v>46294.66666666666</v>
      </c>
      <c r="G11" s="19" t="n">
        <v>46294.69444444445</v>
      </c>
      <c r="H11" s="19" t="n"/>
      <c r="I11" s="2" t="inlineStr">
        <is>
          <t>Fictional example: forty-minute late arrival; handover not recorded.</t>
        </is>
      </c>
      <c r="J11" s="6">
        <f>IF(OR(N11&lt;&gt;"Ready",G11=""),"",MAX(0,ROUND((G11-F11)*1440,0)))</f>
        <v/>
      </c>
      <c r="K11" s="6">
        <f>IF(N11&lt;&gt;"Ready","",IF(G11&lt;&gt;"",0,MAX(0,ROUND((Assumptions!$B$2-F11)*1440,0))))</f>
        <v/>
      </c>
      <c r="L11" s="6">
        <f>IF(N11&lt;&gt;"Ready","",IF(H11&lt;&gt;"",0,MAX(0,ROUND((Assumptions!$B$2-F11)*1440,0))))</f>
        <v/>
      </c>
      <c r="M11" s="7">
        <f>IF(N11="","",IF(N11&lt;&gt;"Ready","Review input",IF(AND(G11="",K11&gt;=Assumptions!$B$3),"Follow up: relief",IF(AND(H11="",L11&gt;=Assumptions!$B$4),"Follow up: handover","No threshold alert"))))</f>
        <v/>
      </c>
      <c r="N11" s="7">
        <f>IF(COUNTA(A11:I11)=0,"",IF(OR(COUNTA(A11:F11)&lt;6,COUNT(E11:F11)&lt;&gt;2,AND(G11&lt;&gt;"",NOT(ISNUMBER(G11))),AND(H11&lt;&gt;"",NOT(ISNUMBER(H11))),COUNT(Assumptions!$B$2:$B$4)&lt;&gt;3,COUNTIF($A$2:$A$101,A11)&gt;1,COUNTIF(Assumptions!$D$2:$D$5,B11)=0),"Review input",IF(OR(E11&lt;1,E11&gt;=2958466,F11&lt;1,F11&gt;=2958466,AND(G11&lt;&gt;"",OR(G11&lt;1,G11&gt;=2958466)),AND(H11&lt;&gt;"",OR(H11&lt;1,H11&gt;=2958466)),Assumptions!$B$2&lt;1,Assumptions!$B$2&gt;=2958466,Assumptions!$B$3&lt;=0,Assumptions!$B$4&lt;=0,MOD(Assumptions!$B$3,1)&lt;&gt;0,MOD(Assumptions!$B$4,1)&lt;&gt;0),"Review input",IF(OR(F11&lt;E11,AND(G11&lt;&gt;"",OR(G11&lt;E11,G11&gt;Assumptions!$B$2)),AND(H11&lt;&gt;"",OR(G11="",H11&lt;G11,H11&gt;Assumptions!$B$2))),"Review input","Ready"))))</f>
        <v/>
      </c>
    </row>
    <row r="12" ht="43" customHeight="1">
      <c r="A12" s="2" t="n"/>
      <c r="B12" s="2" t="n"/>
      <c r="C12" s="2" t="n"/>
      <c r="D12" s="2" t="n"/>
      <c r="E12" s="19" t="n"/>
      <c r="F12" s="19" t="n"/>
      <c r="G12" s="19" t="n"/>
      <c r="H12" s="19" t="n"/>
      <c r="I12" s="2" t="n"/>
      <c r="J12" s="4">
        <f>IF(OR(N12&lt;&gt;"Ready",G12=""),"",MAX(0,ROUND((G12-F12)*1440,0)))</f>
        <v/>
      </c>
      <c r="K12" s="4">
        <f>IF(N12&lt;&gt;"Ready","",IF(G12&lt;&gt;"",0,MAX(0,ROUND((Assumptions!$B$2-F12)*1440,0))))</f>
        <v/>
      </c>
      <c r="L12" s="4">
        <f>IF(N12&lt;&gt;"Ready","",IF(H12&lt;&gt;"",0,MAX(0,ROUND((Assumptions!$B$2-F12)*1440,0))))</f>
        <v/>
      </c>
      <c r="M12" s="5">
        <f>IF(N12="","",IF(N12&lt;&gt;"Ready","Review input",IF(AND(G12="",K12&gt;=Assumptions!$B$3),"Follow up: relief",IF(AND(H12="",L12&gt;=Assumptions!$B$4),"Follow up: handover","No threshold alert"))))</f>
        <v/>
      </c>
      <c r="N12" s="5">
        <f>IF(COUNTA(A12:I12)=0,"",IF(OR(COUNTA(A12:F12)&lt;6,COUNT(E12:F12)&lt;&gt;2,AND(G12&lt;&gt;"",NOT(ISNUMBER(G12))),AND(H12&lt;&gt;"",NOT(ISNUMBER(H12))),COUNT(Assumptions!$B$2:$B$4)&lt;&gt;3,COUNTIF($A$2:$A$101,A12)&gt;1,COUNTIF(Assumptions!$D$2:$D$5,B12)=0),"Review input",IF(OR(E12&lt;1,E12&gt;=2958466,F12&lt;1,F12&gt;=2958466,AND(G12&lt;&gt;"",OR(G12&lt;1,G12&gt;=2958466)),AND(H12&lt;&gt;"",OR(H12&lt;1,H12&gt;=2958466)),Assumptions!$B$2&lt;1,Assumptions!$B$2&gt;=2958466,Assumptions!$B$3&lt;=0,Assumptions!$B$4&lt;=0,MOD(Assumptions!$B$3,1)&lt;&gt;0,MOD(Assumptions!$B$4,1)&lt;&gt;0),"Review input",IF(OR(F12&lt;E12,AND(G12&lt;&gt;"",OR(G12&lt;E12,G12&gt;Assumptions!$B$2)),AND(H12&lt;&gt;"",OR(G12="",H12&lt;G12,H12&gt;Assumptions!$B$2))),"Review input","Ready"))))</f>
        <v/>
      </c>
    </row>
    <row r="13" ht="43" customHeight="1">
      <c r="A13" s="2" t="n"/>
      <c r="B13" s="2" t="n"/>
      <c r="C13" s="2" t="n"/>
      <c r="D13" s="2" t="n"/>
      <c r="E13" s="19" t="n"/>
      <c r="F13" s="19" t="n"/>
      <c r="G13" s="19" t="n"/>
      <c r="H13" s="19" t="n"/>
      <c r="I13" s="2" t="n"/>
      <c r="J13" s="6">
        <f>IF(OR(N13&lt;&gt;"Ready",G13=""),"",MAX(0,ROUND((G13-F13)*1440,0)))</f>
        <v/>
      </c>
      <c r="K13" s="6">
        <f>IF(N13&lt;&gt;"Ready","",IF(G13&lt;&gt;"",0,MAX(0,ROUND((Assumptions!$B$2-F13)*1440,0))))</f>
        <v/>
      </c>
      <c r="L13" s="6">
        <f>IF(N13&lt;&gt;"Ready","",IF(H13&lt;&gt;"",0,MAX(0,ROUND((Assumptions!$B$2-F13)*1440,0))))</f>
        <v/>
      </c>
      <c r="M13" s="7">
        <f>IF(N13="","",IF(N13&lt;&gt;"Ready","Review input",IF(AND(G13="",K13&gt;=Assumptions!$B$3),"Follow up: relief",IF(AND(H13="",L13&gt;=Assumptions!$B$4),"Follow up: handover","No threshold alert"))))</f>
        <v/>
      </c>
      <c r="N13" s="7">
        <f>IF(COUNTA(A13:I13)=0,"",IF(OR(COUNTA(A13:F13)&lt;6,COUNT(E13:F13)&lt;&gt;2,AND(G13&lt;&gt;"",NOT(ISNUMBER(G13))),AND(H13&lt;&gt;"",NOT(ISNUMBER(H13))),COUNT(Assumptions!$B$2:$B$4)&lt;&gt;3,COUNTIF($A$2:$A$101,A13)&gt;1,COUNTIF(Assumptions!$D$2:$D$5,B13)=0),"Review input",IF(OR(E13&lt;1,E13&gt;=2958466,F13&lt;1,F13&gt;=2958466,AND(G13&lt;&gt;"",OR(G13&lt;1,G13&gt;=2958466)),AND(H13&lt;&gt;"",OR(H13&lt;1,H13&gt;=2958466)),Assumptions!$B$2&lt;1,Assumptions!$B$2&gt;=2958466,Assumptions!$B$3&lt;=0,Assumptions!$B$4&lt;=0,MOD(Assumptions!$B$3,1)&lt;&gt;0,MOD(Assumptions!$B$4,1)&lt;&gt;0),"Review input",IF(OR(F13&lt;E13,AND(G13&lt;&gt;"",OR(G13&lt;E13,G13&gt;Assumptions!$B$2)),AND(H13&lt;&gt;"",OR(G13="",H13&lt;G13,H13&gt;Assumptions!$B$2))),"Review input","Ready"))))</f>
        <v/>
      </c>
    </row>
    <row r="14" ht="43" customHeight="1">
      <c r="A14" s="2" t="n"/>
      <c r="B14" s="2" t="n"/>
      <c r="C14" s="2" t="n"/>
      <c r="D14" s="2" t="n"/>
      <c r="E14" s="19" t="n"/>
      <c r="F14" s="19" t="n"/>
      <c r="G14" s="19" t="n"/>
      <c r="H14" s="19" t="n"/>
      <c r="I14" s="2" t="n"/>
      <c r="J14" s="4">
        <f>IF(OR(N14&lt;&gt;"Ready",G14=""),"",MAX(0,ROUND((G14-F14)*1440,0)))</f>
        <v/>
      </c>
      <c r="K14" s="4">
        <f>IF(N14&lt;&gt;"Ready","",IF(G14&lt;&gt;"",0,MAX(0,ROUND((Assumptions!$B$2-F14)*1440,0))))</f>
        <v/>
      </c>
      <c r="L14" s="4">
        <f>IF(N14&lt;&gt;"Ready","",IF(H14&lt;&gt;"",0,MAX(0,ROUND((Assumptions!$B$2-F14)*1440,0))))</f>
        <v/>
      </c>
      <c r="M14" s="5">
        <f>IF(N14="","",IF(N14&lt;&gt;"Ready","Review input",IF(AND(G14="",K14&gt;=Assumptions!$B$3),"Follow up: relief",IF(AND(H14="",L14&gt;=Assumptions!$B$4),"Follow up: handover","No threshold alert"))))</f>
        <v/>
      </c>
      <c r="N14" s="5">
        <f>IF(COUNTA(A14:I14)=0,"",IF(OR(COUNTA(A14:F14)&lt;6,COUNT(E14:F14)&lt;&gt;2,AND(G14&lt;&gt;"",NOT(ISNUMBER(G14))),AND(H14&lt;&gt;"",NOT(ISNUMBER(H14))),COUNT(Assumptions!$B$2:$B$4)&lt;&gt;3,COUNTIF($A$2:$A$101,A14)&gt;1,COUNTIF(Assumptions!$D$2:$D$5,B14)=0),"Review input",IF(OR(E14&lt;1,E14&gt;=2958466,F14&lt;1,F14&gt;=2958466,AND(G14&lt;&gt;"",OR(G14&lt;1,G14&gt;=2958466)),AND(H14&lt;&gt;"",OR(H14&lt;1,H14&gt;=2958466)),Assumptions!$B$2&lt;1,Assumptions!$B$2&gt;=2958466,Assumptions!$B$3&lt;=0,Assumptions!$B$4&lt;=0,MOD(Assumptions!$B$3,1)&lt;&gt;0,MOD(Assumptions!$B$4,1)&lt;&gt;0),"Review input",IF(OR(F14&lt;E14,AND(G14&lt;&gt;"",OR(G14&lt;E14,G14&gt;Assumptions!$B$2)),AND(H14&lt;&gt;"",OR(G14="",H14&lt;G14,H14&gt;Assumptions!$B$2))),"Review input","Ready"))))</f>
        <v/>
      </c>
    </row>
    <row r="15" ht="43" customHeight="1">
      <c r="A15" s="2" t="n"/>
      <c r="B15" s="2" t="n"/>
      <c r="C15" s="2" t="n"/>
      <c r="D15" s="2" t="n"/>
      <c r="E15" s="19" t="n"/>
      <c r="F15" s="19" t="n"/>
      <c r="G15" s="19" t="n"/>
      <c r="H15" s="19" t="n"/>
      <c r="I15" s="2" t="n"/>
      <c r="J15" s="6">
        <f>IF(OR(N15&lt;&gt;"Ready",G15=""),"",MAX(0,ROUND((G15-F15)*1440,0)))</f>
        <v/>
      </c>
      <c r="K15" s="6">
        <f>IF(N15&lt;&gt;"Ready","",IF(G15&lt;&gt;"",0,MAX(0,ROUND((Assumptions!$B$2-F15)*1440,0))))</f>
        <v/>
      </c>
      <c r="L15" s="6">
        <f>IF(N15&lt;&gt;"Ready","",IF(H15&lt;&gt;"",0,MAX(0,ROUND((Assumptions!$B$2-F15)*1440,0))))</f>
        <v/>
      </c>
      <c r="M15" s="7">
        <f>IF(N15="","",IF(N15&lt;&gt;"Ready","Review input",IF(AND(G15="",K15&gt;=Assumptions!$B$3),"Follow up: relief",IF(AND(H15="",L15&gt;=Assumptions!$B$4),"Follow up: handover","No threshold alert"))))</f>
        <v/>
      </c>
      <c r="N15" s="7">
        <f>IF(COUNTA(A15:I15)=0,"",IF(OR(COUNTA(A15:F15)&lt;6,COUNT(E15:F15)&lt;&gt;2,AND(G15&lt;&gt;"",NOT(ISNUMBER(G15))),AND(H15&lt;&gt;"",NOT(ISNUMBER(H15))),COUNT(Assumptions!$B$2:$B$4)&lt;&gt;3,COUNTIF($A$2:$A$101,A15)&gt;1,COUNTIF(Assumptions!$D$2:$D$5,B15)=0),"Review input",IF(OR(E15&lt;1,E15&gt;=2958466,F15&lt;1,F15&gt;=2958466,AND(G15&lt;&gt;"",OR(G15&lt;1,G15&gt;=2958466)),AND(H15&lt;&gt;"",OR(H15&lt;1,H15&gt;=2958466)),Assumptions!$B$2&lt;1,Assumptions!$B$2&gt;=2958466,Assumptions!$B$3&lt;=0,Assumptions!$B$4&lt;=0,MOD(Assumptions!$B$3,1)&lt;&gt;0,MOD(Assumptions!$B$4,1)&lt;&gt;0),"Review input",IF(OR(F15&lt;E15,AND(G15&lt;&gt;"",OR(G15&lt;E15,G15&gt;Assumptions!$B$2)),AND(H15&lt;&gt;"",OR(G15="",H15&lt;G15,H15&gt;Assumptions!$B$2))),"Review input","Ready"))))</f>
        <v/>
      </c>
    </row>
    <row r="16" ht="43" customHeight="1">
      <c r="A16" s="2" t="n"/>
      <c r="B16" s="2" t="n"/>
      <c r="C16" s="2" t="n"/>
      <c r="D16" s="2" t="n"/>
      <c r="E16" s="19" t="n"/>
      <c r="F16" s="19" t="n"/>
      <c r="G16" s="19" t="n"/>
      <c r="H16" s="19" t="n"/>
      <c r="I16" s="2" t="n"/>
      <c r="J16" s="4">
        <f>IF(OR(N16&lt;&gt;"Ready",G16=""),"",MAX(0,ROUND((G16-F16)*1440,0)))</f>
        <v/>
      </c>
      <c r="K16" s="4">
        <f>IF(N16&lt;&gt;"Ready","",IF(G16&lt;&gt;"",0,MAX(0,ROUND((Assumptions!$B$2-F16)*1440,0))))</f>
        <v/>
      </c>
      <c r="L16" s="4">
        <f>IF(N16&lt;&gt;"Ready","",IF(H16&lt;&gt;"",0,MAX(0,ROUND((Assumptions!$B$2-F16)*1440,0))))</f>
        <v/>
      </c>
      <c r="M16" s="5">
        <f>IF(N16="","",IF(N16&lt;&gt;"Ready","Review input",IF(AND(G16="",K16&gt;=Assumptions!$B$3),"Follow up: relief",IF(AND(H16="",L16&gt;=Assumptions!$B$4),"Follow up: handover","No threshold alert"))))</f>
        <v/>
      </c>
      <c r="N16" s="5">
        <f>IF(COUNTA(A16:I16)=0,"",IF(OR(COUNTA(A16:F16)&lt;6,COUNT(E16:F16)&lt;&gt;2,AND(G16&lt;&gt;"",NOT(ISNUMBER(G16))),AND(H16&lt;&gt;"",NOT(ISNUMBER(H16))),COUNT(Assumptions!$B$2:$B$4)&lt;&gt;3,COUNTIF($A$2:$A$101,A16)&gt;1,COUNTIF(Assumptions!$D$2:$D$5,B16)=0),"Review input",IF(OR(E16&lt;1,E16&gt;=2958466,F16&lt;1,F16&gt;=2958466,AND(G16&lt;&gt;"",OR(G16&lt;1,G16&gt;=2958466)),AND(H16&lt;&gt;"",OR(H16&lt;1,H16&gt;=2958466)),Assumptions!$B$2&lt;1,Assumptions!$B$2&gt;=2958466,Assumptions!$B$3&lt;=0,Assumptions!$B$4&lt;=0,MOD(Assumptions!$B$3,1)&lt;&gt;0,MOD(Assumptions!$B$4,1)&lt;&gt;0),"Review input",IF(OR(F16&lt;E16,AND(G16&lt;&gt;"",OR(G16&lt;E16,G16&gt;Assumptions!$B$2)),AND(H16&lt;&gt;"",OR(G16="",H16&lt;G16,H16&gt;Assumptions!$B$2))),"Review input","Ready"))))</f>
        <v/>
      </c>
    </row>
    <row r="17" ht="43" customHeight="1">
      <c r="A17" s="2" t="n"/>
      <c r="B17" s="2" t="n"/>
      <c r="C17" s="2" t="n"/>
      <c r="D17" s="2" t="n"/>
      <c r="E17" s="19" t="n"/>
      <c r="F17" s="19" t="n"/>
      <c r="G17" s="19" t="n"/>
      <c r="H17" s="19" t="n"/>
      <c r="I17" s="2" t="n"/>
      <c r="J17" s="6">
        <f>IF(OR(N17&lt;&gt;"Ready",G17=""),"",MAX(0,ROUND((G17-F17)*1440,0)))</f>
        <v/>
      </c>
      <c r="K17" s="6">
        <f>IF(N17&lt;&gt;"Ready","",IF(G17&lt;&gt;"",0,MAX(0,ROUND((Assumptions!$B$2-F17)*1440,0))))</f>
        <v/>
      </c>
      <c r="L17" s="6">
        <f>IF(N17&lt;&gt;"Ready","",IF(H17&lt;&gt;"",0,MAX(0,ROUND((Assumptions!$B$2-F17)*1440,0))))</f>
        <v/>
      </c>
      <c r="M17" s="7">
        <f>IF(N17="","",IF(N17&lt;&gt;"Ready","Review input",IF(AND(G17="",K17&gt;=Assumptions!$B$3),"Follow up: relief",IF(AND(H17="",L17&gt;=Assumptions!$B$4),"Follow up: handover","No threshold alert"))))</f>
        <v/>
      </c>
      <c r="N17" s="7">
        <f>IF(COUNTA(A17:I17)=0,"",IF(OR(COUNTA(A17:F17)&lt;6,COUNT(E17:F17)&lt;&gt;2,AND(G17&lt;&gt;"",NOT(ISNUMBER(G17))),AND(H17&lt;&gt;"",NOT(ISNUMBER(H17))),COUNT(Assumptions!$B$2:$B$4)&lt;&gt;3,COUNTIF($A$2:$A$101,A17)&gt;1,COUNTIF(Assumptions!$D$2:$D$5,B17)=0),"Review input",IF(OR(E17&lt;1,E17&gt;=2958466,F17&lt;1,F17&gt;=2958466,AND(G17&lt;&gt;"",OR(G17&lt;1,G17&gt;=2958466)),AND(H17&lt;&gt;"",OR(H17&lt;1,H17&gt;=2958466)),Assumptions!$B$2&lt;1,Assumptions!$B$2&gt;=2958466,Assumptions!$B$3&lt;=0,Assumptions!$B$4&lt;=0,MOD(Assumptions!$B$3,1)&lt;&gt;0,MOD(Assumptions!$B$4,1)&lt;&gt;0),"Review input",IF(OR(F17&lt;E17,AND(G17&lt;&gt;"",OR(G17&lt;E17,G17&gt;Assumptions!$B$2)),AND(H17&lt;&gt;"",OR(G17="",H17&lt;G17,H17&gt;Assumptions!$B$2))),"Review input","Ready"))))</f>
        <v/>
      </c>
    </row>
    <row r="18" ht="43" customHeight="1">
      <c r="A18" s="2" t="n"/>
      <c r="B18" s="2" t="n"/>
      <c r="C18" s="2" t="n"/>
      <c r="D18" s="2" t="n"/>
      <c r="E18" s="19" t="n"/>
      <c r="F18" s="19" t="n"/>
      <c r="G18" s="19" t="n"/>
      <c r="H18" s="19" t="n"/>
      <c r="I18" s="2" t="n"/>
      <c r="J18" s="4">
        <f>IF(OR(N18&lt;&gt;"Ready",G18=""),"",MAX(0,ROUND((G18-F18)*1440,0)))</f>
        <v/>
      </c>
      <c r="K18" s="4">
        <f>IF(N18&lt;&gt;"Ready","",IF(G18&lt;&gt;"",0,MAX(0,ROUND((Assumptions!$B$2-F18)*1440,0))))</f>
        <v/>
      </c>
      <c r="L18" s="4">
        <f>IF(N18&lt;&gt;"Ready","",IF(H18&lt;&gt;"",0,MAX(0,ROUND((Assumptions!$B$2-F18)*1440,0))))</f>
        <v/>
      </c>
      <c r="M18" s="5">
        <f>IF(N18="","",IF(N18&lt;&gt;"Ready","Review input",IF(AND(G18="",K18&gt;=Assumptions!$B$3),"Follow up: relief",IF(AND(H18="",L18&gt;=Assumptions!$B$4),"Follow up: handover","No threshold alert"))))</f>
        <v/>
      </c>
      <c r="N18" s="5">
        <f>IF(COUNTA(A18:I18)=0,"",IF(OR(COUNTA(A18:F18)&lt;6,COUNT(E18:F18)&lt;&gt;2,AND(G18&lt;&gt;"",NOT(ISNUMBER(G18))),AND(H18&lt;&gt;"",NOT(ISNUMBER(H18))),COUNT(Assumptions!$B$2:$B$4)&lt;&gt;3,COUNTIF($A$2:$A$101,A18)&gt;1,COUNTIF(Assumptions!$D$2:$D$5,B18)=0),"Review input",IF(OR(E18&lt;1,E18&gt;=2958466,F18&lt;1,F18&gt;=2958466,AND(G18&lt;&gt;"",OR(G18&lt;1,G18&gt;=2958466)),AND(H18&lt;&gt;"",OR(H18&lt;1,H18&gt;=2958466)),Assumptions!$B$2&lt;1,Assumptions!$B$2&gt;=2958466,Assumptions!$B$3&lt;=0,Assumptions!$B$4&lt;=0,MOD(Assumptions!$B$3,1)&lt;&gt;0,MOD(Assumptions!$B$4,1)&lt;&gt;0),"Review input",IF(OR(F18&lt;E18,AND(G18&lt;&gt;"",OR(G18&lt;E18,G18&gt;Assumptions!$B$2)),AND(H18&lt;&gt;"",OR(G18="",H18&lt;G18,H18&gt;Assumptions!$B$2))),"Review input","Ready"))))</f>
        <v/>
      </c>
    </row>
    <row r="19" ht="43" customHeight="1">
      <c r="A19" s="2" t="n"/>
      <c r="B19" s="2" t="n"/>
      <c r="C19" s="2" t="n"/>
      <c r="D19" s="2" t="n"/>
      <c r="E19" s="19" t="n"/>
      <c r="F19" s="19" t="n"/>
      <c r="G19" s="19" t="n"/>
      <c r="H19" s="19" t="n"/>
      <c r="I19" s="2" t="n"/>
      <c r="J19" s="6">
        <f>IF(OR(N19&lt;&gt;"Ready",G19=""),"",MAX(0,ROUND((G19-F19)*1440,0)))</f>
        <v/>
      </c>
      <c r="K19" s="6">
        <f>IF(N19&lt;&gt;"Ready","",IF(G19&lt;&gt;"",0,MAX(0,ROUND((Assumptions!$B$2-F19)*1440,0))))</f>
        <v/>
      </c>
      <c r="L19" s="6">
        <f>IF(N19&lt;&gt;"Ready","",IF(H19&lt;&gt;"",0,MAX(0,ROUND((Assumptions!$B$2-F19)*1440,0))))</f>
        <v/>
      </c>
      <c r="M19" s="7">
        <f>IF(N19="","",IF(N19&lt;&gt;"Ready","Review input",IF(AND(G19="",K19&gt;=Assumptions!$B$3),"Follow up: relief",IF(AND(H19="",L19&gt;=Assumptions!$B$4),"Follow up: handover","No threshold alert"))))</f>
        <v/>
      </c>
      <c r="N19" s="7">
        <f>IF(COUNTA(A19:I19)=0,"",IF(OR(COUNTA(A19:F19)&lt;6,COUNT(E19:F19)&lt;&gt;2,AND(G19&lt;&gt;"",NOT(ISNUMBER(G19))),AND(H19&lt;&gt;"",NOT(ISNUMBER(H19))),COUNT(Assumptions!$B$2:$B$4)&lt;&gt;3,COUNTIF($A$2:$A$101,A19)&gt;1,COUNTIF(Assumptions!$D$2:$D$5,B19)=0),"Review input",IF(OR(E19&lt;1,E19&gt;=2958466,F19&lt;1,F19&gt;=2958466,AND(G19&lt;&gt;"",OR(G19&lt;1,G19&gt;=2958466)),AND(H19&lt;&gt;"",OR(H19&lt;1,H19&gt;=2958466)),Assumptions!$B$2&lt;1,Assumptions!$B$2&gt;=2958466,Assumptions!$B$3&lt;=0,Assumptions!$B$4&lt;=0,MOD(Assumptions!$B$3,1)&lt;&gt;0,MOD(Assumptions!$B$4,1)&lt;&gt;0),"Review input",IF(OR(F19&lt;E19,AND(G19&lt;&gt;"",OR(G19&lt;E19,G19&gt;Assumptions!$B$2)),AND(H19&lt;&gt;"",OR(G19="",H19&lt;G19,H19&gt;Assumptions!$B$2))),"Review input","Ready"))))</f>
        <v/>
      </c>
    </row>
    <row r="20" ht="43" customHeight="1">
      <c r="A20" s="2" t="n"/>
      <c r="B20" s="2" t="n"/>
      <c r="C20" s="2" t="n"/>
      <c r="D20" s="2" t="n"/>
      <c r="E20" s="19" t="n"/>
      <c r="F20" s="19" t="n"/>
      <c r="G20" s="19" t="n"/>
      <c r="H20" s="19" t="n"/>
      <c r="I20" s="2" t="n"/>
      <c r="J20" s="4">
        <f>IF(OR(N20&lt;&gt;"Ready",G20=""),"",MAX(0,ROUND((G20-F20)*1440,0)))</f>
        <v/>
      </c>
      <c r="K20" s="4">
        <f>IF(N20&lt;&gt;"Ready","",IF(G20&lt;&gt;"",0,MAX(0,ROUND((Assumptions!$B$2-F20)*1440,0))))</f>
        <v/>
      </c>
      <c r="L20" s="4">
        <f>IF(N20&lt;&gt;"Ready","",IF(H20&lt;&gt;"",0,MAX(0,ROUND((Assumptions!$B$2-F20)*1440,0))))</f>
        <v/>
      </c>
      <c r="M20" s="5">
        <f>IF(N20="","",IF(N20&lt;&gt;"Ready","Review input",IF(AND(G20="",K20&gt;=Assumptions!$B$3),"Follow up: relief",IF(AND(H20="",L20&gt;=Assumptions!$B$4),"Follow up: handover","No threshold alert"))))</f>
        <v/>
      </c>
      <c r="N20" s="5">
        <f>IF(COUNTA(A20:I20)=0,"",IF(OR(COUNTA(A20:F20)&lt;6,COUNT(E20:F20)&lt;&gt;2,AND(G20&lt;&gt;"",NOT(ISNUMBER(G20))),AND(H20&lt;&gt;"",NOT(ISNUMBER(H20))),COUNT(Assumptions!$B$2:$B$4)&lt;&gt;3,COUNTIF($A$2:$A$101,A20)&gt;1,COUNTIF(Assumptions!$D$2:$D$5,B20)=0),"Review input",IF(OR(E20&lt;1,E20&gt;=2958466,F20&lt;1,F20&gt;=2958466,AND(G20&lt;&gt;"",OR(G20&lt;1,G20&gt;=2958466)),AND(H20&lt;&gt;"",OR(H20&lt;1,H20&gt;=2958466)),Assumptions!$B$2&lt;1,Assumptions!$B$2&gt;=2958466,Assumptions!$B$3&lt;=0,Assumptions!$B$4&lt;=0,MOD(Assumptions!$B$3,1)&lt;&gt;0,MOD(Assumptions!$B$4,1)&lt;&gt;0),"Review input",IF(OR(F20&lt;E20,AND(G20&lt;&gt;"",OR(G20&lt;E20,G20&gt;Assumptions!$B$2)),AND(H20&lt;&gt;"",OR(G20="",H20&lt;G20,H20&gt;Assumptions!$B$2))),"Review input","Ready"))))</f>
        <v/>
      </c>
    </row>
    <row r="21" ht="43" customHeight="1">
      <c r="A21" s="2" t="n"/>
      <c r="B21" s="2" t="n"/>
      <c r="C21" s="2" t="n"/>
      <c r="D21" s="2" t="n"/>
      <c r="E21" s="19" t="n"/>
      <c r="F21" s="19" t="n"/>
      <c r="G21" s="19" t="n"/>
      <c r="H21" s="19" t="n"/>
      <c r="I21" s="2" t="n"/>
      <c r="J21" s="6">
        <f>IF(OR(N21&lt;&gt;"Ready",G21=""),"",MAX(0,ROUND((G21-F21)*1440,0)))</f>
        <v/>
      </c>
      <c r="K21" s="6">
        <f>IF(N21&lt;&gt;"Ready","",IF(G21&lt;&gt;"",0,MAX(0,ROUND((Assumptions!$B$2-F21)*1440,0))))</f>
        <v/>
      </c>
      <c r="L21" s="6">
        <f>IF(N21&lt;&gt;"Ready","",IF(H21&lt;&gt;"",0,MAX(0,ROUND((Assumptions!$B$2-F21)*1440,0))))</f>
        <v/>
      </c>
      <c r="M21" s="7">
        <f>IF(N21="","",IF(N21&lt;&gt;"Ready","Review input",IF(AND(G21="",K21&gt;=Assumptions!$B$3),"Follow up: relief",IF(AND(H21="",L21&gt;=Assumptions!$B$4),"Follow up: handover","No threshold alert"))))</f>
        <v/>
      </c>
      <c r="N21" s="7">
        <f>IF(COUNTA(A21:I21)=0,"",IF(OR(COUNTA(A21:F21)&lt;6,COUNT(E21:F21)&lt;&gt;2,AND(G21&lt;&gt;"",NOT(ISNUMBER(G21))),AND(H21&lt;&gt;"",NOT(ISNUMBER(H21))),COUNT(Assumptions!$B$2:$B$4)&lt;&gt;3,COUNTIF($A$2:$A$101,A21)&gt;1,COUNTIF(Assumptions!$D$2:$D$5,B21)=0),"Review input",IF(OR(E21&lt;1,E21&gt;=2958466,F21&lt;1,F21&gt;=2958466,AND(G21&lt;&gt;"",OR(G21&lt;1,G21&gt;=2958466)),AND(H21&lt;&gt;"",OR(H21&lt;1,H21&gt;=2958466)),Assumptions!$B$2&lt;1,Assumptions!$B$2&gt;=2958466,Assumptions!$B$3&lt;=0,Assumptions!$B$4&lt;=0,MOD(Assumptions!$B$3,1)&lt;&gt;0,MOD(Assumptions!$B$4,1)&lt;&gt;0),"Review input",IF(OR(F21&lt;E21,AND(G21&lt;&gt;"",OR(G21&lt;E21,G21&gt;Assumptions!$B$2)),AND(H21&lt;&gt;"",OR(G21="",H21&lt;G21,H21&gt;Assumptions!$B$2))),"Review input","Ready"))))</f>
        <v/>
      </c>
    </row>
    <row r="22" ht="43" customHeight="1">
      <c r="A22" s="2" t="n"/>
      <c r="B22" s="2" t="n"/>
      <c r="C22" s="2" t="n"/>
      <c r="D22" s="2" t="n"/>
      <c r="E22" s="19" t="n"/>
      <c r="F22" s="19" t="n"/>
      <c r="G22" s="19" t="n"/>
      <c r="H22" s="19" t="n"/>
      <c r="I22" s="2" t="n"/>
      <c r="J22" s="4">
        <f>IF(OR(N22&lt;&gt;"Ready",G22=""),"",MAX(0,ROUND((G22-F22)*1440,0)))</f>
        <v/>
      </c>
      <c r="K22" s="4">
        <f>IF(N22&lt;&gt;"Ready","",IF(G22&lt;&gt;"",0,MAX(0,ROUND((Assumptions!$B$2-F22)*1440,0))))</f>
        <v/>
      </c>
      <c r="L22" s="4">
        <f>IF(N22&lt;&gt;"Ready","",IF(H22&lt;&gt;"",0,MAX(0,ROUND((Assumptions!$B$2-F22)*1440,0))))</f>
        <v/>
      </c>
      <c r="M22" s="5">
        <f>IF(N22="","",IF(N22&lt;&gt;"Ready","Review input",IF(AND(G22="",K22&gt;=Assumptions!$B$3),"Follow up: relief",IF(AND(H22="",L22&gt;=Assumptions!$B$4),"Follow up: handover","No threshold alert"))))</f>
        <v/>
      </c>
      <c r="N22" s="5">
        <f>IF(COUNTA(A22:I22)=0,"",IF(OR(COUNTA(A22:F22)&lt;6,COUNT(E22:F22)&lt;&gt;2,AND(G22&lt;&gt;"",NOT(ISNUMBER(G22))),AND(H22&lt;&gt;"",NOT(ISNUMBER(H22))),COUNT(Assumptions!$B$2:$B$4)&lt;&gt;3,COUNTIF($A$2:$A$101,A22)&gt;1,COUNTIF(Assumptions!$D$2:$D$5,B22)=0),"Review input",IF(OR(E22&lt;1,E22&gt;=2958466,F22&lt;1,F22&gt;=2958466,AND(G22&lt;&gt;"",OR(G22&lt;1,G22&gt;=2958466)),AND(H22&lt;&gt;"",OR(H22&lt;1,H22&gt;=2958466)),Assumptions!$B$2&lt;1,Assumptions!$B$2&gt;=2958466,Assumptions!$B$3&lt;=0,Assumptions!$B$4&lt;=0,MOD(Assumptions!$B$3,1)&lt;&gt;0,MOD(Assumptions!$B$4,1)&lt;&gt;0),"Review input",IF(OR(F22&lt;E22,AND(G22&lt;&gt;"",OR(G22&lt;E22,G22&gt;Assumptions!$B$2)),AND(H22&lt;&gt;"",OR(G22="",H22&lt;G22,H22&gt;Assumptions!$B$2))),"Review input","Ready"))))</f>
        <v/>
      </c>
    </row>
    <row r="23" ht="43" customHeight="1">
      <c r="A23" s="2" t="n"/>
      <c r="B23" s="2" t="n"/>
      <c r="C23" s="2" t="n"/>
      <c r="D23" s="2" t="n"/>
      <c r="E23" s="19" t="n"/>
      <c r="F23" s="19" t="n"/>
      <c r="G23" s="19" t="n"/>
      <c r="H23" s="19" t="n"/>
      <c r="I23" s="2" t="n"/>
      <c r="J23" s="6">
        <f>IF(OR(N23&lt;&gt;"Ready",G23=""),"",MAX(0,ROUND((G23-F23)*1440,0)))</f>
        <v/>
      </c>
      <c r="K23" s="6">
        <f>IF(N23&lt;&gt;"Ready","",IF(G23&lt;&gt;"",0,MAX(0,ROUND((Assumptions!$B$2-F23)*1440,0))))</f>
        <v/>
      </c>
      <c r="L23" s="6">
        <f>IF(N23&lt;&gt;"Ready","",IF(H23&lt;&gt;"",0,MAX(0,ROUND((Assumptions!$B$2-F23)*1440,0))))</f>
        <v/>
      </c>
      <c r="M23" s="7">
        <f>IF(N23="","",IF(N23&lt;&gt;"Ready","Review input",IF(AND(G23="",K23&gt;=Assumptions!$B$3),"Follow up: relief",IF(AND(H23="",L23&gt;=Assumptions!$B$4),"Follow up: handover","No threshold alert"))))</f>
        <v/>
      </c>
      <c r="N23" s="7">
        <f>IF(COUNTA(A23:I23)=0,"",IF(OR(COUNTA(A23:F23)&lt;6,COUNT(E23:F23)&lt;&gt;2,AND(G23&lt;&gt;"",NOT(ISNUMBER(G23))),AND(H23&lt;&gt;"",NOT(ISNUMBER(H23))),COUNT(Assumptions!$B$2:$B$4)&lt;&gt;3,COUNTIF($A$2:$A$101,A23)&gt;1,COUNTIF(Assumptions!$D$2:$D$5,B23)=0),"Review input",IF(OR(E23&lt;1,E23&gt;=2958466,F23&lt;1,F23&gt;=2958466,AND(G23&lt;&gt;"",OR(G23&lt;1,G23&gt;=2958466)),AND(H23&lt;&gt;"",OR(H23&lt;1,H23&gt;=2958466)),Assumptions!$B$2&lt;1,Assumptions!$B$2&gt;=2958466,Assumptions!$B$3&lt;=0,Assumptions!$B$4&lt;=0,MOD(Assumptions!$B$3,1)&lt;&gt;0,MOD(Assumptions!$B$4,1)&lt;&gt;0),"Review input",IF(OR(F23&lt;E23,AND(G23&lt;&gt;"",OR(G23&lt;E23,G23&gt;Assumptions!$B$2)),AND(H23&lt;&gt;"",OR(G23="",H23&lt;G23,H23&gt;Assumptions!$B$2))),"Review input","Ready"))))</f>
        <v/>
      </c>
    </row>
    <row r="24" ht="43" customHeight="1">
      <c r="A24" s="2" t="n"/>
      <c r="B24" s="2" t="n"/>
      <c r="C24" s="2" t="n"/>
      <c r="D24" s="2" t="n"/>
      <c r="E24" s="19" t="n"/>
      <c r="F24" s="19" t="n"/>
      <c r="G24" s="19" t="n"/>
      <c r="H24" s="19" t="n"/>
      <c r="I24" s="2" t="n"/>
      <c r="J24" s="4">
        <f>IF(OR(N24&lt;&gt;"Ready",G24=""),"",MAX(0,ROUND((G24-F24)*1440,0)))</f>
        <v/>
      </c>
      <c r="K24" s="4">
        <f>IF(N24&lt;&gt;"Ready","",IF(G24&lt;&gt;"",0,MAX(0,ROUND((Assumptions!$B$2-F24)*1440,0))))</f>
        <v/>
      </c>
      <c r="L24" s="4">
        <f>IF(N24&lt;&gt;"Ready","",IF(H24&lt;&gt;"",0,MAX(0,ROUND((Assumptions!$B$2-F24)*1440,0))))</f>
        <v/>
      </c>
      <c r="M24" s="5">
        <f>IF(N24="","",IF(N24&lt;&gt;"Ready","Review input",IF(AND(G24="",K24&gt;=Assumptions!$B$3),"Follow up: relief",IF(AND(H24="",L24&gt;=Assumptions!$B$4),"Follow up: handover","No threshold alert"))))</f>
        <v/>
      </c>
      <c r="N24" s="5">
        <f>IF(COUNTA(A24:I24)=0,"",IF(OR(COUNTA(A24:F24)&lt;6,COUNT(E24:F24)&lt;&gt;2,AND(G24&lt;&gt;"",NOT(ISNUMBER(G24))),AND(H24&lt;&gt;"",NOT(ISNUMBER(H24))),COUNT(Assumptions!$B$2:$B$4)&lt;&gt;3,COUNTIF($A$2:$A$101,A24)&gt;1,COUNTIF(Assumptions!$D$2:$D$5,B24)=0),"Review input",IF(OR(E24&lt;1,E24&gt;=2958466,F24&lt;1,F24&gt;=2958466,AND(G24&lt;&gt;"",OR(G24&lt;1,G24&gt;=2958466)),AND(H24&lt;&gt;"",OR(H24&lt;1,H24&gt;=2958466)),Assumptions!$B$2&lt;1,Assumptions!$B$2&gt;=2958466,Assumptions!$B$3&lt;=0,Assumptions!$B$4&lt;=0,MOD(Assumptions!$B$3,1)&lt;&gt;0,MOD(Assumptions!$B$4,1)&lt;&gt;0),"Review input",IF(OR(F24&lt;E24,AND(G24&lt;&gt;"",OR(G24&lt;E24,G24&gt;Assumptions!$B$2)),AND(H24&lt;&gt;"",OR(G24="",H24&lt;G24,H24&gt;Assumptions!$B$2))),"Review input","Ready"))))</f>
        <v/>
      </c>
    </row>
    <row r="25" ht="43" customHeight="1">
      <c r="A25" s="2" t="n"/>
      <c r="B25" s="2" t="n"/>
      <c r="C25" s="2" t="n"/>
      <c r="D25" s="2" t="n"/>
      <c r="E25" s="19" t="n"/>
      <c r="F25" s="19" t="n"/>
      <c r="G25" s="19" t="n"/>
      <c r="H25" s="19" t="n"/>
      <c r="I25" s="2" t="n"/>
      <c r="J25" s="6">
        <f>IF(OR(N25&lt;&gt;"Ready",G25=""),"",MAX(0,ROUND((G25-F25)*1440,0)))</f>
        <v/>
      </c>
      <c r="K25" s="6">
        <f>IF(N25&lt;&gt;"Ready","",IF(G25&lt;&gt;"",0,MAX(0,ROUND((Assumptions!$B$2-F25)*1440,0))))</f>
        <v/>
      </c>
      <c r="L25" s="6">
        <f>IF(N25&lt;&gt;"Ready","",IF(H25&lt;&gt;"",0,MAX(0,ROUND((Assumptions!$B$2-F25)*1440,0))))</f>
        <v/>
      </c>
      <c r="M25" s="7">
        <f>IF(N25="","",IF(N25&lt;&gt;"Ready","Review input",IF(AND(G25="",K25&gt;=Assumptions!$B$3),"Follow up: relief",IF(AND(H25="",L25&gt;=Assumptions!$B$4),"Follow up: handover","No threshold alert"))))</f>
        <v/>
      </c>
      <c r="N25" s="7">
        <f>IF(COUNTA(A25:I25)=0,"",IF(OR(COUNTA(A25:F25)&lt;6,COUNT(E25:F25)&lt;&gt;2,AND(G25&lt;&gt;"",NOT(ISNUMBER(G25))),AND(H25&lt;&gt;"",NOT(ISNUMBER(H25))),COUNT(Assumptions!$B$2:$B$4)&lt;&gt;3,COUNTIF($A$2:$A$101,A25)&gt;1,COUNTIF(Assumptions!$D$2:$D$5,B25)=0),"Review input",IF(OR(E25&lt;1,E25&gt;=2958466,F25&lt;1,F25&gt;=2958466,AND(G25&lt;&gt;"",OR(G25&lt;1,G25&gt;=2958466)),AND(H25&lt;&gt;"",OR(H25&lt;1,H25&gt;=2958466)),Assumptions!$B$2&lt;1,Assumptions!$B$2&gt;=2958466,Assumptions!$B$3&lt;=0,Assumptions!$B$4&lt;=0,MOD(Assumptions!$B$3,1)&lt;&gt;0,MOD(Assumptions!$B$4,1)&lt;&gt;0),"Review input",IF(OR(F25&lt;E25,AND(G25&lt;&gt;"",OR(G25&lt;E25,G25&gt;Assumptions!$B$2)),AND(H25&lt;&gt;"",OR(G25="",H25&lt;G25,H25&gt;Assumptions!$B$2))),"Review input","Ready"))))</f>
        <v/>
      </c>
    </row>
    <row r="26" ht="43" customHeight="1">
      <c r="A26" s="2" t="n"/>
      <c r="B26" s="2" t="n"/>
      <c r="C26" s="2" t="n"/>
      <c r="D26" s="2" t="n"/>
      <c r="E26" s="19" t="n"/>
      <c r="F26" s="19" t="n"/>
      <c r="G26" s="19" t="n"/>
      <c r="H26" s="19" t="n"/>
      <c r="I26" s="2" t="n"/>
      <c r="J26" s="4">
        <f>IF(OR(N26&lt;&gt;"Ready",G26=""),"",MAX(0,ROUND((G26-F26)*1440,0)))</f>
        <v/>
      </c>
      <c r="K26" s="4">
        <f>IF(N26&lt;&gt;"Ready","",IF(G26&lt;&gt;"",0,MAX(0,ROUND((Assumptions!$B$2-F26)*1440,0))))</f>
        <v/>
      </c>
      <c r="L26" s="4">
        <f>IF(N26&lt;&gt;"Ready","",IF(H26&lt;&gt;"",0,MAX(0,ROUND((Assumptions!$B$2-F26)*1440,0))))</f>
        <v/>
      </c>
      <c r="M26" s="5">
        <f>IF(N26="","",IF(N26&lt;&gt;"Ready","Review input",IF(AND(G26="",K26&gt;=Assumptions!$B$3),"Follow up: relief",IF(AND(H26="",L26&gt;=Assumptions!$B$4),"Follow up: handover","No threshold alert"))))</f>
        <v/>
      </c>
      <c r="N26" s="5">
        <f>IF(COUNTA(A26:I26)=0,"",IF(OR(COUNTA(A26:F26)&lt;6,COUNT(E26:F26)&lt;&gt;2,AND(G26&lt;&gt;"",NOT(ISNUMBER(G26))),AND(H26&lt;&gt;"",NOT(ISNUMBER(H26))),COUNT(Assumptions!$B$2:$B$4)&lt;&gt;3,COUNTIF($A$2:$A$101,A26)&gt;1,COUNTIF(Assumptions!$D$2:$D$5,B26)=0),"Review input",IF(OR(E26&lt;1,E26&gt;=2958466,F26&lt;1,F26&gt;=2958466,AND(G26&lt;&gt;"",OR(G26&lt;1,G26&gt;=2958466)),AND(H26&lt;&gt;"",OR(H26&lt;1,H26&gt;=2958466)),Assumptions!$B$2&lt;1,Assumptions!$B$2&gt;=2958466,Assumptions!$B$3&lt;=0,Assumptions!$B$4&lt;=0,MOD(Assumptions!$B$3,1)&lt;&gt;0,MOD(Assumptions!$B$4,1)&lt;&gt;0),"Review input",IF(OR(F26&lt;E26,AND(G26&lt;&gt;"",OR(G26&lt;E26,G26&gt;Assumptions!$B$2)),AND(H26&lt;&gt;"",OR(G26="",H26&lt;G26,H26&gt;Assumptions!$B$2))),"Review input","Ready"))))</f>
        <v/>
      </c>
    </row>
    <row r="27" ht="43" customHeight="1">
      <c r="A27" s="2" t="n"/>
      <c r="B27" s="2" t="n"/>
      <c r="C27" s="2" t="n"/>
      <c r="D27" s="2" t="n"/>
      <c r="E27" s="19" t="n"/>
      <c r="F27" s="19" t="n"/>
      <c r="G27" s="19" t="n"/>
      <c r="H27" s="19" t="n"/>
      <c r="I27" s="2" t="n"/>
      <c r="J27" s="6">
        <f>IF(OR(N27&lt;&gt;"Ready",G27=""),"",MAX(0,ROUND((G27-F27)*1440,0)))</f>
        <v/>
      </c>
      <c r="K27" s="6">
        <f>IF(N27&lt;&gt;"Ready","",IF(G27&lt;&gt;"",0,MAX(0,ROUND((Assumptions!$B$2-F27)*1440,0))))</f>
        <v/>
      </c>
      <c r="L27" s="6">
        <f>IF(N27&lt;&gt;"Ready","",IF(H27&lt;&gt;"",0,MAX(0,ROUND((Assumptions!$B$2-F27)*1440,0))))</f>
        <v/>
      </c>
      <c r="M27" s="7">
        <f>IF(N27="","",IF(N27&lt;&gt;"Ready","Review input",IF(AND(G27="",K27&gt;=Assumptions!$B$3),"Follow up: relief",IF(AND(H27="",L27&gt;=Assumptions!$B$4),"Follow up: handover","No threshold alert"))))</f>
        <v/>
      </c>
      <c r="N27" s="7">
        <f>IF(COUNTA(A27:I27)=0,"",IF(OR(COUNTA(A27:F27)&lt;6,COUNT(E27:F27)&lt;&gt;2,AND(G27&lt;&gt;"",NOT(ISNUMBER(G27))),AND(H27&lt;&gt;"",NOT(ISNUMBER(H27))),COUNT(Assumptions!$B$2:$B$4)&lt;&gt;3,COUNTIF($A$2:$A$101,A27)&gt;1,COUNTIF(Assumptions!$D$2:$D$5,B27)=0),"Review input",IF(OR(E27&lt;1,E27&gt;=2958466,F27&lt;1,F27&gt;=2958466,AND(G27&lt;&gt;"",OR(G27&lt;1,G27&gt;=2958466)),AND(H27&lt;&gt;"",OR(H27&lt;1,H27&gt;=2958466)),Assumptions!$B$2&lt;1,Assumptions!$B$2&gt;=2958466,Assumptions!$B$3&lt;=0,Assumptions!$B$4&lt;=0,MOD(Assumptions!$B$3,1)&lt;&gt;0,MOD(Assumptions!$B$4,1)&lt;&gt;0),"Review input",IF(OR(F27&lt;E27,AND(G27&lt;&gt;"",OR(G27&lt;E27,G27&gt;Assumptions!$B$2)),AND(H27&lt;&gt;"",OR(G27="",H27&lt;G27,H27&gt;Assumptions!$B$2))),"Review input","Ready"))))</f>
        <v/>
      </c>
    </row>
    <row r="28" ht="43" customHeight="1">
      <c r="A28" s="2" t="n"/>
      <c r="B28" s="2" t="n"/>
      <c r="C28" s="2" t="n"/>
      <c r="D28" s="2" t="n"/>
      <c r="E28" s="19" t="n"/>
      <c r="F28" s="19" t="n"/>
      <c r="G28" s="19" t="n"/>
      <c r="H28" s="19" t="n"/>
      <c r="I28" s="2" t="n"/>
      <c r="J28" s="4">
        <f>IF(OR(N28&lt;&gt;"Ready",G28=""),"",MAX(0,ROUND((G28-F28)*1440,0)))</f>
        <v/>
      </c>
      <c r="K28" s="4">
        <f>IF(N28&lt;&gt;"Ready","",IF(G28&lt;&gt;"",0,MAX(0,ROUND((Assumptions!$B$2-F28)*1440,0))))</f>
        <v/>
      </c>
      <c r="L28" s="4">
        <f>IF(N28&lt;&gt;"Ready","",IF(H28&lt;&gt;"",0,MAX(0,ROUND((Assumptions!$B$2-F28)*1440,0))))</f>
        <v/>
      </c>
      <c r="M28" s="5">
        <f>IF(N28="","",IF(N28&lt;&gt;"Ready","Review input",IF(AND(G28="",K28&gt;=Assumptions!$B$3),"Follow up: relief",IF(AND(H28="",L28&gt;=Assumptions!$B$4),"Follow up: handover","No threshold alert"))))</f>
        <v/>
      </c>
      <c r="N28" s="5">
        <f>IF(COUNTA(A28:I28)=0,"",IF(OR(COUNTA(A28:F28)&lt;6,COUNT(E28:F28)&lt;&gt;2,AND(G28&lt;&gt;"",NOT(ISNUMBER(G28))),AND(H28&lt;&gt;"",NOT(ISNUMBER(H28))),COUNT(Assumptions!$B$2:$B$4)&lt;&gt;3,COUNTIF($A$2:$A$101,A28)&gt;1,COUNTIF(Assumptions!$D$2:$D$5,B28)=0),"Review input",IF(OR(E28&lt;1,E28&gt;=2958466,F28&lt;1,F28&gt;=2958466,AND(G28&lt;&gt;"",OR(G28&lt;1,G28&gt;=2958466)),AND(H28&lt;&gt;"",OR(H28&lt;1,H28&gt;=2958466)),Assumptions!$B$2&lt;1,Assumptions!$B$2&gt;=2958466,Assumptions!$B$3&lt;=0,Assumptions!$B$4&lt;=0,MOD(Assumptions!$B$3,1)&lt;&gt;0,MOD(Assumptions!$B$4,1)&lt;&gt;0),"Review input",IF(OR(F28&lt;E28,AND(G28&lt;&gt;"",OR(G28&lt;E28,G28&gt;Assumptions!$B$2)),AND(H28&lt;&gt;"",OR(G28="",H28&lt;G28,H28&gt;Assumptions!$B$2))),"Review input","Ready"))))</f>
        <v/>
      </c>
    </row>
    <row r="29" ht="43" customHeight="1">
      <c r="A29" s="2" t="n"/>
      <c r="B29" s="2" t="n"/>
      <c r="C29" s="2" t="n"/>
      <c r="D29" s="2" t="n"/>
      <c r="E29" s="19" t="n"/>
      <c r="F29" s="19" t="n"/>
      <c r="G29" s="19" t="n"/>
      <c r="H29" s="19" t="n"/>
      <c r="I29" s="2" t="n"/>
      <c r="J29" s="6">
        <f>IF(OR(N29&lt;&gt;"Ready",G29=""),"",MAX(0,ROUND((G29-F29)*1440,0)))</f>
        <v/>
      </c>
      <c r="K29" s="6">
        <f>IF(N29&lt;&gt;"Ready","",IF(G29&lt;&gt;"",0,MAX(0,ROUND((Assumptions!$B$2-F29)*1440,0))))</f>
        <v/>
      </c>
      <c r="L29" s="6">
        <f>IF(N29&lt;&gt;"Ready","",IF(H29&lt;&gt;"",0,MAX(0,ROUND((Assumptions!$B$2-F29)*1440,0))))</f>
        <v/>
      </c>
      <c r="M29" s="7">
        <f>IF(N29="","",IF(N29&lt;&gt;"Ready","Review input",IF(AND(G29="",K29&gt;=Assumptions!$B$3),"Follow up: relief",IF(AND(H29="",L29&gt;=Assumptions!$B$4),"Follow up: handover","No threshold alert"))))</f>
        <v/>
      </c>
      <c r="N29" s="7">
        <f>IF(COUNTA(A29:I29)=0,"",IF(OR(COUNTA(A29:F29)&lt;6,COUNT(E29:F29)&lt;&gt;2,AND(G29&lt;&gt;"",NOT(ISNUMBER(G29))),AND(H29&lt;&gt;"",NOT(ISNUMBER(H29))),COUNT(Assumptions!$B$2:$B$4)&lt;&gt;3,COUNTIF($A$2:$A$101,A29)&gt;1,COUNTIF(Assumptions!$D$2:$D$5,B29)=0),"Review input",IF(OR(E29&lt;1,E29&gt;=2958466,F29&lt;1,F29&gt;=2958466,AND(G29&lt;&gt;"",OR(G29&lt;1,G29&gt;=2958466)),AND(H29&lt;&gt;"",OR(H29&lt;1,H29&gt;=2958466)),Assumptions!$B$2&lt;1,Assumptions!$B$2&gt;=2958466,Assumptions!$B$3&lt;=0,Assumptions!$B$4&lt;=0,MOD(Assumptions!$B$3,1)&lt;&gt;0,MOD(Assumptions!$B$4,1)&lt;&gt;0),"Review input",IF(OR(F29&lt;E29,AND(G29&lt;&gt;"",OR(G29&lt;E29,G29&gt;Assumptions!$B$2)),AND(H29&lt;&gt;"",OR(G29="",H29&lt;G29,H29&gt;Assumptions!$B$2))),"Review input","Ready"))))</f>
        <v/>
      </c>
    </row>
    <row r="30" ht="43" customHeight="1">
      <c r="A30" s="2" t="n"/>
      <c r="B30" s="2" t="n"/>
      <c r="C30" s="2" t="n"/>
      <c r="D30" s="2" t="n"/>
      <c r="E30" s="19" t="n"/>
      <c r="F30" s="19" t="n"/>
      <c r="G30" s="19" t="n"/>
      <c r="H30" s="19" t="n"/>
      <c r="I30" s="2" t="n"/>
      <c r="J30" s="4">
        <f>IF(OR(N30&lt;&gt;"Ready",G30=""),"",MAX(0,ROUND((G30-F30)*1440,0)))</f>
        <v/>
      </c>
      <c r="K30" s="4">
        <f>IF(N30&lt;&gt;"Ready","",IF(G30&lt;&gt;"",0,MAX(0,ROUND((Assumptions!$B$2-F30)*1440,0))))</f>
        <v/>
      </c>
      <c r="L30" s="4">
        <f>IF(N30&lt;&gt;"Ready","",IF(H30&lt;&gt;"",0,MAX(0,ROUND((Assumptions!$B$2-F30)*1440,0))))</f>
        <v/>
      </c>
      <c r="M30" s="5">
        <f>IF(N30="","",IF(N30&lt;&gt;"Ready","Review input",IF(AND(G30="",K30&gt;=Assumptions!$B$3),"Follow up: relief",IF(AND(H30="",L30&gt;=Assumptions!$B$4),"Follow up: handover","No threshold alert"))))</f>
        <v/>
      </c>
      <c r="N30" s="5">
        <f>IF(COUNTA(A30:I30)=0,"",IF(OR(COUNTA(A30:F30)&lt;6,COUNT(E30:F30)&lt;&gt;2,AND(G30&lt;&gt;"",NOT(ISNUMBER(G30))),AND(H30&lt;&gt;"",NOT(ISNUMBER(H30))),COUNT(Assumptions!$B$2:$B$4)&lt;&gt;3,COUNTIF($A$2:$A$101,A30)&gt;1,COUNTIF(Assumptions!$D$2:$D$5,B30)=0),"Review input",IF(OR(E30&lt;1,E30&gt;=2958466,F30&lt;1,F30&gt;=2958466,AND(G30&lt;&gt;"",OR(G30&lt;1,G30&gt;=2958466)),AND(H30&lt;&gt;"",OR(H30&lt;1,H30&gt;=2958466)),Assumptions!$B$2&lt;1,Assumptions!$B$2&gt;=2958466,Assumptions!$B$3&lt;=0,Assumptions!$B$4&lt;=0,MOD(Assumptions!$B$3,1)&lt;&gt;0,MOD(Assumptions!$B$4,1)&lt;&gt;0),"Review input",IF(OR(F30&lt;E30,AND(G30&lt;&gt;"",OR(G30&lt;E30,G30&gt;Assumptions!$B$2)),AND(H30&lt;&gt;"",OR(G30="",H30&lt;G30,H30&gt;Assumptions!$B$2))),"Review input","Ready"))))</f>
        <v/>
      </c>
    </row>
    <row r="31" ht="43" customHeight="1">
      <c r="A31" s="2" t="n"/>
      <c r="B31" s="2" t="n"/>
      <c r="C31" s="2" t="n"/>
      <c r="D31" s="2" t="n"/>
      <c r="E31" s="19" t="n"/>
      <c r="F31" s="19" t="n"/>
      <c r="G31" s="19" t="n"/>
      <c r="H31" s="19" t="n"/>
      <c r="I31" s="2" t="n"/>
      <c r="J31" s="6">
        <f>IF(OR(N31&lt;&gt;"Ready",G31=""),"",MAX(0,ROUND((G31-F31)*1440,0)))</f>
        <v/>
      </c>
      <c r="K31" s="6">
        <f>IF(N31&lt;&gt;"Ready","",IF(G31&lt;&gt;"",0,MAX(0,ROUND((Assumptions!$B$2-F31)*1440,0))))</f>
        <v/>
      </c>
      <c r="L31" s="6">
        <f>IF(N31&lt;&gt;"Ready","",IF(H31&lt;&gt;"",0,MAX(0,ROUND((Assumptions!$B$2-F31)*1440,0))))</f>
        <v/>
      </c>
      <c r="M31" s="7">
        <f>IF(N31="","",IF(N31&lt;&gt;"Ready","Review input",IF(AND(G31="",K31&gt;=Assumptions!$B$3),"Follow up: relief",IF(AND(H31="",L31&gt;=Assumptions!$B$4),"Follow up: handover","No threshold alert"))))</f>
        <v/>
      </c>
      <c r="N31" s="7">
        <f>IF(COUNTA(A31:I31)=0,"",IF(OR(COUNTA(A31:F31)&lt;6,COUNT(E31:F31)&lt;&gt;2,AND(G31&lt;&gt;"",NOT(ISNUMBER(G31))),AND(H31&lt;&gt;"",NOT(ISNUMBER(H31))),COUNT(Assumptions!$B$2:$B$4)&lt;&gt;3,COUNTIF($A$2:$A$101,A31)&gt;1,COUNTIF(Assumptions!$D$2:$D$5,B31)=0),"Review input",IF(OR(E31&lt;1,E31&gt;=2958466,F31&lt;1,F31&gt;=2958466,AND(G31&lt;&gt;"",OR(G31&lt;1,G31&gt;=2958466)),AND(H31&lt;&gt;"",OR(H31&lt;1,H31&gt;=2958466)),Assumptions!$B$2&lt;1,Assumptions!$B$2&gt;=2958466,Assumptions!$B$3&lt;=0,Assumptions!$B$4&lt;=0,MOD(Assumptions!$B$3,1)&lt;&gt;0,MOD(Assumptions!$B$4,1)&lt;&gt;0),"Review input",IF(OR(F31&lt;E31,AND(G31&lt;&gt;"",OR(G31&lt;E31,G31&gt;Assumptions!$B$2)),AND(H31&lt;&gt;"",OR(G31="",H31&lt;G31,H31&gt;Assumptions!$B$2))),"Review input","Ready"))))</f>
        <v/>
      </c>
    </row>
    <row r="32" ht="43" customHeight="1">
      <c r="A32" s="2" t="n"/>
      <c r="B32" s="2" t="n"/>
      <c r="C32" s="2" t="n"/>
      <c r="D32" s="2" t="n"/>
      <c r="E32" s="19" t="n"/>
      <c r="F32" s="19" t="n"/>
      <c r="G32" s="19" t="n"/>
      <c r="H32" s="19" t="n"/>
      <c r="I32" s="2" t="n"/>
      <c r="J32" s="4">
        <f>IF(OR(N32&lt;&gt;"Ready",G32=""),"",MAX(0,ROUND((G32-F32)*1440,0)))</f>
        <v/>
      </c>
      <c r="K32" s="4">
        <f>IF(N32&lt;&gt;"Ready","",IF(G32&lt;&gt;"",0,MAX(0,ROUND((Assumptions!$B$2-F32)*1440,0))))</f>
        <v/>
      </c>
      <c r="L32" s="4">
        <f>IF(N32&lt;&gt;"Ready","",IF(H32&lt;&gt;"",0,MAX(0,ROUND((Assumptions!$B$2-F32)*1440,0))))</f>
        <v/>
      </c>
      <c r="M32" s="5">
        <f>IF(N32="","",IF(N32&lt;&gt;"Ready","Review input",IF(AND(G32="",K32&gt;=Assumptions!$B$3),"Follow up: relief",IF(AND(H32="",L32&gt;=Assumptions!$B$4),"Follow up: handover","No threshold alert"))))</f>
        <v/>
      </c>
      <c r="N32" s="5">
        <f>IF(COUNTA(A32:I32)=0,"",IF(OR(COUNTA(A32:F32)&lt;6,COUNT(E32:F32)&lt;&gt;2,AND(G32&lt;&gt;"",NOT(ISNUMBER(G32))),AND(H32&lt;&gt;"",NOT(ISNUMBER(H32))),COUNT(Assumptions!$B$2:$B$4)&lt;&gt;3,COUNTIF($A$2:$A$101,A32)&gt;1,COUNTIF(Assumptions!$D$2:$D$5,B32)=0),"Review input",IF(OR(E32&lt;1,E32&gt;=2958466,F32&lt;1,F32&gt;=2958466,AND(G32&lt;&gt;"",OR(G32&lt;1,G32&gt;=2958466)),AND(H32&lt;&gt;"",OR(H32&lt;1,H32&gt;=2958466)),Assumptions!$B$2&lt;1,Assumptions!$B$2&gt;=2958466,Assumptions!$B$3&lt;=0,Assumptions!$B$4&lt;=0,MOD(Assumptions!$B$3,1)&lt;&gt;0,MOD(Assumptions!$B$4,1)&lt;&gt;0),"Review input",IF(OR(F32&lt;E32,AND(G32&lt;&gt;"",OR(G32&lt;E32,G32&gt;Assumptions!$B$2)),AND(H32&lt;&gt;"",OR(G32="",H32&lt;G32,H32&gt;Assumptions!$B$2))),"Review input","Ready"))))</f>
        <v/>
      </c>
    </row>
    <row r="33" ht="43" customHeight="1">
      <c r="A33" s="2" t="n"/>
      <c r="B33" s="2" t="n"/>
      <c r="C33" s="2" t="n"/>
      <c r="D33" s="2" t="n"/>
      <c r="E33" s="19" t="n"/>
      <c r="F33" s="19" t="n"/>
      <c r="G33" s="19" t="n"/>
      <c r="H33" s="19" t="n"/>
      <c r="I33" s="2" t="n"/>
      <c r="J33" s="6">
        <f>IF(OR(N33&lt;&gt;"Ready",G33=""),"",MAX(0,ROUND((G33-F33)*1440,0)))</f>
        <v/>
      </c>
      <c r="K33" s="6">
        <f>IF(N33&lt;&gt;"Ready","",IF(G33&lt;&gt;"",0,MAX(0,ROUND((Assumptions!$B$2-F33)*1440,0))))</f>
        <v/>
      </c>
      <c r="L33" s="6">
        <f>IF(N33&lt;&gt;"Ready","",IF(H33&lt;&gt;"",0,MAX(0,ROUND((Assumptions!$B$2-F33)*1440,0))))</f>
        <v/>
      </c>
      <c r="M33" s="7">
        <f>IF(N33="","",IF(N33&lt;&gt;"Ready","Review input",IF(AND(G33="",K33&gt;=Assumptions!$B$3),"Follow up: relief",IF(AND(H33="",L33&gt;=Assumptions!$B$4),"Follow up: handover","No threshold alert"))))</f>
        <v/>
      </c>
      <c r="N33" s="7">
        <f>IF(COUNTA(A33:I33)=0,"",IF(OR(COUNTA(A33:F33)&lt;6,COUNT(E33:F33)&lt;&gt;2,AND(G33&lt;&gt;"",NOT(ISNUMBER(G33))),AND(H33&lt;&gt;"",NOT(ISNUMBER(H33))),COUNT(Assumptions!$B$2:$B$4)&lt;&gt;3,COUNTIF($A$2:$A$101,A33)&gt;1,COUNTIF(Assumptions!$D$2:$D$5,B33)=0),"Review input",IF(OR(E33&lt;1,E33&gt;=2958466,F33&lt;1,F33&gt;=2958466,AND(G33&lt;&gt;"",OR(G33&lt;1,G33&gt;=2958466)),AND(H33&lt;&gt;"",OR(H33&lt;1,H33&gt;=2958466)),Assumptions!$B$2&lt;1,Assumptions!$B$2&gt;=2958466,Assumptions!$B$3&lt;=0,Assumptions!$B$4&lt;=0,MOD(Assumptions!$B$3,1)&lt;&gt;0,MOD(Assumptions!$B$4,1)&lt;&gt;0),"Review input",IF(OR(F33&lt;E33,AND(G33&lt;&gt;"",OR(G33&lt;E33,G33&gt;Assumptions!$B$2)),AND(H33&lt;&gt;"",OR(G33="",H33&lt;G33,H33&gt;Assumptions!$B$2))),"Review input","Ready"))))</f>
        <v/>
      </c>
    </row>
    <row r="34" ht="43" customHeight="1">
      <c r="A34" s="2" t="n"/>
      <c r="B34" s="2" t="n"/>
      <c r="C34" s="2" t="n"/>
      <c r="D34" s="2" t="n"/>
      <c r="E34" s="19" t="n"/>
      <c r="F34" s="19" t="n"/>
      <c r="G34" s="19" t="n"/>
      <c r="H34" s="19" t="n"/>
      <c r="I34" s="2" t="n"/>
      <c r="J34" s="4">
        <f>IF(OR(N34&lt;&gt;"Ready",G34=""),"",MAX(0,ROUND((G34-F34)*1440,0)))</f>
        <v/>
      </c>
      <c r="K34" s="4">
        <f>IF(N34&lt;&gt;"Ready","",IF(G34&lt;&gt;"",0,MAX(0,ROUND((Assumptions!$B$2-F34)*1440,0))))</f>
        <v/>
      </c>
      <c r="L34" s="4">
        <f>IF(N34&lt;&gt;"Ready","",IF(H34&lt;&gt;"",0,MAX(0,ROUND((Assumptions!$B$2-F34)*1440,0))))</f>
        <v/>
      </c>
      <c r="M34" s="5">
        <f>IF(N34="","",IF(N34&lt;&gt;"Ready","Review input",IF(AND(G34="",K34&gt;=Assumptions!$B$3),"Follow up: relief",IF(AND(H34="",L34&gt;=Assumptions!$B$4),"Follow up: handover","No threshold alert"))))</f>
        <v/>
      </c>
      <c r="N34" s="5">
        <f>IF(COUNTA(A34:I34)=0,"",IF(OR(COUNTA(A34:F34)&lt;6,COUNT(E34:F34)&lt;&gt;2,AND(G34&lt;&gt;"",NOT(ISNUMBER(G34))),AND(H34&lt;&gt;"",NOT(ISNUMBER(H34))),COUNT(Assumptions!$B$2:$B$4)&lt;&gt;3,COUNTIF($A$2:$A$101,A34)&gt;1,COUNTIF(Assumptions!$D$2:$D$5,B34)=0),"Review input",IF(OR(E34&lt;1,E34&gt;=2958466,F34&lt;1,F34&gt;=2958466,AND(G34&lt;&gt;"",OR(G34&lt;1,G34&gt;=2958466)),AND(H34&lt;&gt;"",OR(H34&lt;1,H34&gt;=2958466)),Assumptions!$B$2&lt;1,Assumptions!$B$2&gt;=2958466,Assumptions!$B$3&lt;=0,Assumptions!$B$4&lt;=0,MOD(Assumptions!$B$3,1)&lt;&gt;0,MOD(Assumptions!$B$4,1)&lt;&gt;0),"Review input",IF(OR(F34&lt;E34,AND(G34&lt;&gt;"",OR(G34&lt;E34,G34&gt;Assumptions!$B$2)),AND(H34&lt;&gt;"",OR(G34="",H34&lt;G34,H34&gt;Assumptions!$B$2))),"Review input","Ready"))))</f>
        <v/>
      </c>
    </row>
    <row r="35" ht="43" customHeight="1">
      <c r="A35" s="2" t="n"/>
      <c r="B35" s="2" t="n"/>
      <c r="C35" s="2" t="n"/>
      <c r="D35" s="2" t="n"/>
      <c r="E35" s="19" t="n"/>
      <c r="F35" s="19" t="n"/>
      <c r="G35" s="19" t="n"/>
      <c r="H35" s="19" t="n"/>
      <c r="I35" s="2" t="n"/>
      <c r="J35" s="6">
        <f>IF(OR(N35&lt;&gt;"Ready",G35=""),"",MAX(0,ROUND((G35-F35)*1440,0)))</f>
        <v/>
      </c>
      <c r="K35" s="6">
        <f>IF(N35&lt;&gt;"Ready","",IF(G35&lt;&gt;"",0,MAX(0,ROUND((Assumptions!$B$2-F35)*1440,0))))</f>
        <v/>
      </c>
      <c r="L35" s="6">
        <f>IF(N35&lt;&gt;"Ready","",IF(H35&lt;&gt;"",0,MAX(0,ROUND((Assumptions!$B$2-F35)*1440,0))))</f>
        <v/>
      </c>
      <c r="M35" s="7">
        <f>IF(N35="","",IF(N35&lt;&gt;"Ready","Review input",IF(AND(G35="",K35&gt;=Assumptions!$B$3),"Follow up: relief",IF(AND(H35="",L35&gt;=Assumptions!$B$4),"Follow up: handover","No threshold alert"))))</f>
        <v/>
      </c>
      <c r="N35" s="7">
        <f>IF(COUNTA(A35:I35)=0,"",IF(OR(COUNTA(A35:F35)&lt;6,COUNT(E35:F35)&lt;&gt;2,AND(G35&lt;&gt;"",NOT(ISNUMBER(G35))),AND(H35&lt;&gt;"",NOT(ISNUMBER(H35))),COUNT(Assumptions!$B$2:$B$4)&lt;&gt;3,COUNTIF($A$2:$A$101,A35)&gt;1,COUNTIF(Assumptions!$D$2:$D$5,B35)=0),"Review input",IF(OR(E35&lt;1,E35&gt;=2958466,F35&lt;1,F35&gt;=2958466,AND(G35&lt;&gt;"",OR(G35&lt;1,G35&gt;=2958466)),AND(H35&lt;&gt;"",OR(H35&lt;1,H35&gt;=2958466)),Assumptions!$B$2&lt;1,Assumptions!$B$2&gt;=2958466,Assumptions!$B$3&lt;=0,Assumptions!$B$4&lt;=0,MOD(Assumptions!$B$3,1)&lt;&gt;0,MOD(Assumptions!$B$4,1)&lt;&gt;0),"Review input",IF(OR(F35&lt;E35,AND(G35&lt;&gt;"",OR(G35&lt;E35,G35&gt;Assumptions!$B$2)),AND(H35&lt;&gt;"",OR(G35="",H35&lt;G35,H35&gt;Assumptions!$B$2))),"Review input","Ready"))))</f>
        <v/>
      </c>
    </row>
    <row r="36" ht="43" customHeight="1">
      <c r="A36" s="2" t="n"/>
      <c r="B36" s="2" t="n"/>
      <c r="C36" s="2" t="n"/>
      <c r="D36" s="2" t="n"/>
      <c r="E36" s="19" t="n"/>
      <c r="F36" s="19" t="n"/>
      <c r="G36" s="19" t="n"/>
      <c r="H36" s="19" t="n"/>
      <c r="I36" s="2" t="n"/>
      <c r="J36" s="4">
        <f>IF(OR(N36&lt;&gt;"Ready",G36=""),"",MAX(0,ROUND((G36-F36)*1440,0)))</f>
        <v/>
      </c>
      <c r="K36" s="4">
        <f>IF(N36&lt;&gt;"Ready","",IF(G36&lt;&gt;"",0,MAX(0,ROUND((Assumptions!$B$2-F36)*1440,0))))</f>
        <v/>
      </c>
      <c r="L36" s="4">
        <f>IF(N36&lt;&gt;"Ready","",IF(H36&lt;&gt;"",0,MAX(0,ROUND((Assumptions!$B$2-F36)*1440,0))))</f>
        <v/>
      </c>
      <c r="M36" s="5">
        <f>IF(N36="","",IF(N36&lt;&gt;"Ready","Review input",IF(AND(G36="",K36&gt;=Assumptions!$B$3),"Follow up: relief",IF(AND(H36="",L36&gt;=Assumptions!$B$4),"Follow up: handover","No threshold alert"))))</f>
        <v/>
      </c>
      <c r="N36" s="5">
        <f>IF(COUNTA(A36:I36)=0,"",IF(OR(COUNTA(A36:F36)&lt;6,COUNT(E36:F36)&lt;&gt;2,AND(G36&lt;&gt;"",NOT(ISNUMBER(G36))),AND(H36&lt;&gt;"",NOT(ISNUMBER(H36))),COUNT(Assumptions!$B$2:$B$4)&lt;&gt;3,COUNTIF($A$2:$A$101,A36)&gt;1,COUNTIF(Assumptions!$D$2:$D$5,B36)=0),"Review input",IF(OR(E36&lt;1,E36&gt;=2958466,F36&lt;1,F36&gt;=2958466,AND(G36&lt;&gt;"",OR(G36&lt;1,G36&gt;=2958466)),AND(H36&lt;&gt;"",OR(H36&lt;1,H36&gt;=2958466)),Assumptions!$B$2&lt;1,Assumptions!$B$2&gt;=2958466,Assumptions!$B$3&lt;=0,Assumptions!$B$4&lt;=0,MOD(Assumptions!$B$3,1)&lt;&gt;0,MOD(Assumptions!$B$4,1)&lt;&gt;0),"Review input",IF(OR(F36&lt;E36,AND(G36&lt;&gt;"",OR(G36&lt;E36,G36&gt;Assumptions!$B$2)),AND(H36&lt;&gt;"",OR(G36="",H36&lt;G36,H36&gt;Assumptions!$B$2))),"Review input","Ready"))))</f>
        <v/>
      </c>
    </row>
    <row r="37" ht="43" customHeight="1">
      <c r="A37" s="2" t="n"/>
      <c r="B37" s="2" t="n"/>
      <c r="C37" s="2" t="n"/>
      <c r="D37" s="2" t="n"/>
      <c r="E37" s="19" t="n"/>
      <c r="F37" s="19" t="n"/>
      <c r="G37" s="19" t="n"/>
      <c r="H37" s="19" t="n"/>
      <c r="I37" s="2" t="n"/>
      <c r="J37" s="6">
        <f>IF(OR(N37&lt;&gt;"Ready",G37=""),"",MAX(0,ROUND((G37-F37)*1440,0)))</f>
        <v/>
      </c>
      <c r="K37" s="6">
        <f>IF(N37&lt;&gt;"Ready","",IF(G37&lt;&gt;"",0,MAX(0,ROUND((Assumptions!$B$2-F37)*1440,0))))</f>
        <v/>
      </c>
      <c r="L37" s="6">
        <f>IF(N37&lt;&gt;"Ready","",IF(H37&lt;&gt;"",0,MAX(0,ROUND((Assumptions!$B$2-F37)*1440,0))))</f>
        <v/>
      </c>
      <c r="M37" s="7">
        <f>IF(N37="","",IF(N37&lt;&gt;"Ready","Review input",IF(AND(G37="",K37&gt;=Assumptions!$B$3),"Follow up: relief",IF(AND(H37="",L37&gt;=Assumptions!$B$4),"Follow up: handover","No threshold alert"))))</f>
        <v/>
      </c>
      <c r="N37" s="7">
        <f>IF(COUNTA(A37:I37)=0,"",IF(OR(COUNTA(A37:F37)&lt;6,COUNT(E37:F37)&lt;&gt;2,AND(G37&lt;&gt;"",NOT(ISNUMBER(G37))),AND(H37&lt;&gt;"",NOT(ISNUMBER(H37))),COUNT(Assumptions!$B$2:$B$4)&lt;&gt;3,COUNTIF($A$2:$A$101,A37)&gt;1,COUNTIF(Assumptions!$D$2:$D$5,B37)=0),"Review input",IF(OR(E37&lt;1,E37&gt;=2958466,F37&lt;1,F37&gt;=2958466,AND(G37&lt;&gt;"",OR(G37&lt;1,G37&gt;=2958466)),AND(H37&lt;&gt;"",OR(H37&lt;1,H37&gt;=2958466)),Assumptions!$B$2&lt;1,Assumptions!$B$2&gt;=2958466,Assumptions!$B$3&lt;=0,Assumptions!$B$4&lt;=0,MOD(Assumptions!$B$3,1)&lt;&gt;0,MOD(Assumptions!$B$4,1)&lt;&gt;0),"Review input",IF(OR(F37&lt;E37,AND(G37&lt;&gt;"",OR(G37&lt;E37,G37&gt;Assumptions!$B$2)),AND(H37&lt;&gt;"",OR(G37="",H37&lt;G37,H37&gt;Assumptions!$B$2))),"Review input","Ready"))))</f>
        <v/>
      </c>
    </row>
    <row r="38" ht="43" customHeight="1">
      <c r="A38" s="2" t="n"/>
      <c r="B38" s="2" t="n"/>
      <c r="C38" s="2" t="n"/>
      <c r="D38" s="2" t="n"/>
      <c r="E38" s="19" t="n"/>
      <c r="F38" s="19" t="n"/>
      <c r="G38" s="19" t="n"/>
      <c r="H38" s="19" t="n"/>
      <c r="I38" s="2" t="n"/>
      <c r="J38" s="4">
        <f>IF(OR(N38&lt;&gt;"Ready",G38=""),"",MAX(0,ROUND((G38-F38)*1440,0)))</f>
        <v/>
      </c>
      <c r="K38" s="4">
        <f>IF(N38&lt;&gt;"Ready","",IF(G38&lt;&gt;"",0,MAX(0,ROUND((Assumptions!$B$2-F38)*1440,0))))</f>
        <v/>
      </c>
      <c r="L38" s="4">
        <f>IF(N38&lt;&gt;"Ready","",IF(H38&lt;&gt;"",0,MAX(0,ROUND((Assumptions!$B$2-F38)*1440,0))))</f>
        <v/>
      </c>
      <c r="M38" s="5">
        <f>IF(N38="","",IF(N38&lt;&gt;"Ready","Review input",IF(AND(G38="",K38&gt;=Assumptions!$B$3),"Follow up: relief",IF(AND(H38="",L38&gt;=Assumptions!$B$4),"Follow up: handover","No threshold alert"))))</f>
        <v/>
      </c>
      <c r="N38" s="5">
        <f>IF(COUNTA(A38:I38)=0,"",IF(OR(COUNTA(A38:F38)&lt;6,COUNT(E38:F38)&lt;&gt;2,AND(G38&lt;&gt;"",NOT(ISNUMBER(G38))),AND(H38&lt;&gt;"",NOT(ISNUMBER(H38))),COUNT(Assumptions!$B$2:$B$4)&lt;&gt;3,COUNTIF($A$2:$A$101,A38)&gt;1,COUNTIF(Assumptions!$D$2:$D$5,B38)=0),"Review input",IF(OR(E38&lt;1,E38&gt;=2958466,F38&lt;1,F38&gt;=2958466,AND(G38&lt;&gt;"",OR(G38&lt;1,G38&gt;=2958466)),AND(H38&lt;&gt;"",OR(H38&lt;1,H38&gt;=2958466)),Assumptions!$B$2&lt;1,Assumptions!$B$2&gt;=2958466,Assumptions!$B$3&lt;=0,Assumptions!$B$4&lt;=0,MOD(Assumptions!$B$3,1)&lt;&gt;0,MOD(Assumptions!$B$4,1)&lt;&gt;0),"Review input",IF(OR(F38&lt;E38,AND(G38&lt;&gt;"",OR(G38&lt;E38,G38&gt;Assumptions!$B$2)),AND(H38&lt;&gt;"",OR(G38="",H38&lt;G38,H38&gt;Assumptions!$B$2))),"Review input","Ready"))))</f>
        <v/>
      </c>
    </row>
    <row r="39" ht="43" customHeight="1">
      <c r="A39" s="2" t="n"/>
      <c r="B39" s="2" t="n"/>
      <c r="C39" s="2" t="n"/>
      <c r="D39" s="2" t="n"/>
      <c r="E39" s="19" t="n"/>
      <c r="F39" s="19" t="n"/>
      <c r="G39" s="19" t="n"/>
      <c r="H39" s="19" t="n"/>
      <c r="I39" s="2" t="n"/>
      <c r="J39" s="6">
        <f>IF(OR(N39&lt;&gt;"Ready",G39=""),"",MAX(0,ROUND((G39-F39)*1440,0)))</f>
        <v/>
      </c>
      <c r="K39" s="6">
        <f>IF(N39&lt;&gt;"Ready","",IF(G39&lt;&gt;"",0,MAX(0,ROUND((Assumptions!$B$2-F39)*1440,0))))</f>
        <v/>
      </c>
      <c r="L39" s="6">
        <f>IF(N39&lt;&gt;"Ready","",IF(H39&lt;&gt;"",0,MAX(0,ROUND((Assumptions!$B$2-F39)*1440,0))))</f>
        <v/>
      </c>
      <c r="M39" s="7">
        <f>IF(N39="","",IF(N39&lt;&gt;"Ready","Review input",IF(AND(G39="",K39&gt;=Assumptions!$B$3),"Follow up: relief",IF(AND(H39="",L39&gt;=Assumptions!$B$4),"Follow up: handover","No threshold alert"))))</f>
        <v/>
      </c>
      <c r="N39" s="7">
        <f>IF(COUNTA(A39:I39)=0,"",IF(OR(COUNTA(A39:F39)&lt;6,COUNT(E39:F39)&lt;&gt;2,AND(G39&lt;&gt;"",NOT(ISNUMBER(G39))),AND(H39&lt;&gt;"",NOT(ISNUMBER(H39))),COUNT(Assumptions!$B$2:$B$4)&lt;&gt;3,COUNTIF($A$2:$A$101,A39)&gt;1,COUNTIF(Assumptions!$D$2:$D$5,B39)=0),"Review input",IF(OR(E39&lt;1,E39&gt;=2958466,F39&lt;1,F39&gt;=2958466,AND(G39&lt;&gt;"",OR(G39&lt;1,G39&gt;=2958466)),AND(H39&lt;&gt;"",OR(H39&lt;1,H39&gt;=2958466)),Assumptions!$B$2&lt;1,Assumptions!$B$2&gt;=2958466,Assumptions!$B$3&lt;=0,Assumptions!$B$4&lt;=0,MOD(Assumptions!$B$3,1)&lt;&gt;0,MOD(Assumptions!$B$4,1)&lt;&gt;0),"Review input",IF(OR(F39&lt;E39,AND(G39&lt;&gt;"",OR(G39&lt;E39,G39&gt;Assumptions!$B$2)),AND(H39&lt;&gt;"",OR(G39="",H39&lt;G39,H39&gt;Assumptions!$B$2))),"Review input","Ready"))))</f>
        <v/>
      </c>
    </row>
    <row r="40" ht="43" customHeight="1">
      <c r="A40" s="2" t="n"/>
      <c r="B40" s="2" t="n"/>
      <c r="C40" s="2" t="n"/>
      <c r="D40" s="2" t="n"/>
      <c r="E40" s="19" t="n"/>
      <c r="F40" s="19" t="n"/>
      <c r="G40" s="19" t="n"/>
      <c r="H40" s="19" t="n"/>
      <c r="I40" s="2" t="n"/>
      <c r="J40" s="4">
        <f>IF(OR(N40&lt;&gt;"Ready",G40=""),"",MAX(0,ROUND((G40-F40)*1440,0)))</f>
        <v/>
      </c>
      <c r="K40" s="4">
        <f>IF(N40&lt;&gt;"Ready","",IF(G40&lt;&gt;"",0,MAX(0,ROUND((Assumptions!$B$2-F40)*1440,0))))</f>
        <v/>
      </c>
      <c r="L40" s="4">
        <f>IF(N40&lt;&gt;"Ready","",IF(H40&lt;&gt;"",0,MAX(0,ROUND((Assumptions!$B$2-F40)*1440,0))))</f>
        <v/>
      </c>
      <c r="M40" s="5">
        <f>IF(N40="","",IF(N40&lt;&gt;"Ready","Review input",IF(AND(G40="",K40&gt;=Assumptions!$B$3),"Follow up: relief",IF(AND(H40="",L40&gt;=Assumptions!$B$4),"Follow up: handover","No threshold alert"))))</f>
        <v/>
      </c>
      <c r="N40" s="5">
        <f>IF(COUNTA(A40:I40)=0,"",IF(OR(COUNTA(A40:F40)&lt;6,COUNT(E40:F40)&lt;&gt;2,AND(G40&lt;&gt;"",NOT(ISNUMBER(G40))),AND(H40&lt;&gt;"",NOT(ISNUMBER(H40))),COUNT(Assumptions!$B$2:$B$4)&lt;&gt;3,COUNTIF($A$2:$A$101,A40)&gt;1,COUNTIF(Assumptions!$D$2:$D$5,B40)=0),"Review input",IF(OR(E40&lt;1,E40&gt;=2958466,F40&lt;1,F40&gt;=2958466,AND(G40&lt;&gt;"",OR(G40&lt;1,G40&gt;=2958466)),AND(H40&lt;&gt;"",OR(H40&lt;1,H40&gt;=2958466)),Assumptions!$B$2&lt;1,Assumptions!$B$2&gt;=2958466,Assumptions!$B$3&lt;=0,Assumptions!$B$4&lt;=0,MOD(Assumptions!$B$3,1)&lt;&gt;0,MOD(Assumptions!$B$4,1)&lt;&gt;0),"Review input",IF(OR(F40&lt;E40,AND(G40&lt;&gt;"",OR(G40&lt;E40,G40&gt;Assumptions!$B$2)),AND(H40&lt;&gt;"",OR(G40="",H40&lt;G40,H40&gt;Assumptions!$B$2))),"Review input","Ready"))))</f>
        <v/>
      </c>
    </row>
    <row r="41" ht="43" customHeight="1">
      <c r="A41" s="2" t="n"/>
      <c r="B41" s="2" t="n"/>
      <c r="C41" s="2" t="n"/>
      <c r="D41" s="2" t="n"/>
      <c r="E41" s="19" t="n"/>
      <c r="F41" s="19" t="n"/>
      <c r="G41" s="19" t="n"/>
      <c r="H41" s="19" t="n"/>
      <c r="I41" s="2" t="n"/>
      <c r="J41" s="6">
        <f>IF(OR(N41&lt;&gt;"Ready",G41=""),"",MAX(0,ROUND((G41-F41)*1440,0)))</f>
        <v/>
      </c>
      <c r="K41" s="6">
        <f>IF(N41&lt;&gt;"Ready","",IF(G41&lt;&gt;"",0,MAX(0,ROUND((Assumptions!$B$2-F41)*1440,0))))</f>
        <v/>
      </c>
      <c r="L41" s="6">
        <f>IF(N41&lt;&gt;"Ready","",IF(H41&lt;&gt;"",0,MAX(0,ROUND((Assumptions!$B$2-F41)*1440,0))))</f>
        <v/>
      </c>
      <c r="M41" s="7">
        <f>IF(N41="","",IF(N41&lt;&gt;"Ready","Review input",IF(AND(G41="",K41&gt;=Assumptions!$B$3),"Follow up: relief",IF(AND(H41="",L41&gt;=Assumptions!$B$4),"Follow up: handover","No threshold alert"))))</f>
        <v/>
      </c>
      <c r="N41" s="7">
        <f>IF(COUNTA(A41:I41)=0,"",IF(OR(COUNTA(A41:F41)&lt;6,COUNT(E41:F41)&lt;&gt;2,AND(G41&lt;&gt;"",NOT(ISNUMBER(G41))),AND(H41&lt;&gt;"",NOT(ISNUMBER(H41))),COUNT(Assumptions!$B$2:$B$4)&lt;&gt;3,COUNTIF($A$2:$A$101,A41)&gt;1,COUNTIF(Assumptions!$D$2:$D$5,B41)=0),"Review input",IF(OR(E41&lt;1,E41&gt;=2958466,F41&lt;1,F41&gt;=2958466,AND(G41&lt;&gt;"",OR(G41&lt;1,G41&gt;=2958466)),AND(H41&lt;&gt;"",OR(H41&lt;1,H41&gt;=2958466)),Assumptions!$B$2&lt;1,Assumptions!$B$2&gt;=2958466,Assumptions!$B$3&lt;=0,Assumptions!$B$4&lt;=0,MOD(Assumptions!$B$3,1)&lt;&gt;0,MOD(Assumptions!$B$4,1)&lt;&gt;0),"Review input",IF(OR(F41&lt;E41,AND(G41&lt;&gt;"",OR(G41&lt;E41,G41&gt;Assumptions!$B$2)),AND(H41&lt;&gt;"",OR(G41="",H41&lt;G41,H41&gt;Assumptions!$B$2))),"Review input","Ready"))))</f>
        <v/>
      </c>
    </row>
    <row r="42" ht="43" customHeight="1">
      <c r="A42" s="2" t="n"/>
      <c r="B42" s="2" t="n"/>
      <c r="C42" s="2" t="n"/>
      <c r="D42" s="2" t="n"/>
      <c r="E42" s="19" t="n"/>
      <c r="F42" s="19" t="n"/>
      <c r="G42" s="19" t="n"/>
      <c r="H42" s="19" t="n"/>
      <c r="I42" s="2" t="n"/>
      <c r="J42" s="4">
        <f>IF(OR(N42&lt;&gt;"Ready",G42=""),"",MAX(0,ROUND((G42-F42)*1440,0)))</f>
        <v/>
      </c>
      <c r="K42" s="4">
        <f>IF(N42&lt;&gt;"Ready","",IF(G42&lt;&gt;"",0,MAX(0,ROUND((Assumptions!$B$2-F42)*1440,0))))</f>
        <v/>
      </c>
      <c r="L42" s="4">
        <f>IF(N42&lt;&gt;"Ready","",IF(H42&lt;&gt;"",0,MAX(0,ROUND((Assumptions!$B$2-F42)*1440,0))))</f>
        <v/>
      </c>
      <c r="M42" s="5">
        <f>IF(N42="","",IF(N42&lt;&gt;"Ready","Review input",IF(AND(G42="",K42&gt;=Assumptions!$B$3),"Follow up: relief",IF(AND(H42="",L42&gt;=Assumptions!$B$4),"Follow up: handover","No threshold alert"))))</f>
        <v/>
      </c>
      <c r="N42" s="5">
        <f>IF(COUNTA(A42:I42)=0,"",IF(OR(COUNTA(A42:F42)&lt;6,COUNT(E42:F42)&lt;&gt;2,AND(G42&lt;&gt;"",NOT(ISNUMBER(G42))),AND(H42&lt;&gt;"",NOT(ISNUMBER(H42))),COUNT(Assumptions!$B$2:$B$4)&lt;&gt;3,COUNTIF($A$2:$A$101,A42)&gt;1,COUNTIF(Assumptions!$D$2:$D$5,B42)=0),"Review input",IF(OR(E42&lt;1,E42&gt;=2958466,F42&lt;1,F42&gt;=2958466,AND(G42&lt;&gt;"",OR(G42&lt;1,G42&gt;=2958466)),AND(H42&lt;&gt;"",OR(H42&lt;1,H42&gt;=2958466)),Assumptions!$B$2&lt;1,Assumptions!$B$2&gt;=2958466,Assumptions!$B$3&lt;=0,Assumptions!$B$4&lt;=0,MOD(Assumptions!$B$3,1)&lt;&gt;0,MOD(Assumptions!$B$4,1)&lt;&gt;0),"Review input",IF(OR(F42&lt;E42,AND(G42&lt;&gt;"",OR(G42&lt;E42,G42&gt;Assumptions!$B$2)),AND(H42&lt;&gt;"",OR(G42="",H42&lt;G42,H42&gt;Assumptions!$B$2))),"Review input","Ready"))))</f>
        <v/>
      </c>
    </row>
    <row r="43" ht="43" customHeight="1">
      <c r="A43" s="2" t="n"/>
      <c r="B43" s="2" t="n"/>
      <c r="C43" s="2" t="n"/>
      <c r="D43" s="2" t="n"/>
      <c r="E43" s="19" t="n"/>
      <c r="F43" s="19" t="n"/>
      <c r="G43" s="19" t="n"/>
      <c r="H43" s="19" t="n"/>
      <c r="I43" s="2" t="n"/>
      <c r="J43" s="6">
        <f>IF(OR(N43&lt;&gt;"Ready",G43=""),"",MAX(0,ROUND((G43-F43)*1440,0)))</f>
        <v/>
      </c>
      <c r="K43" s="6">
        <f>IF(N43&lt;&gt;"Ready","",IF(G43&lt;&gt;"",0,MAX(0,ROUND((Assumptions!$B$2-F43)*1440,0))))</f>
        <v/>
      </c>
      <c r="L43" s="6">
        <f>IF(N43&lt;&gt;"Ready","",IF(H43&lt;&gt;"",0,MAX(0,ROUND((Assumptions!$B$2-F43)*1440,0))))</f>
        <v/>
      </c>
      <c r="M43" s="7">
        <f>IF(N43="","",IF(N43&lt;&gt;"Ready","Review input",IF(AND(G43="",K43&gt;=Assumptions!$B$3),"Follow up: relief",IF(AND(H43="",L43&gt;=Assumptions!$B$4),"Follow up: handover","No threshold alert"))))</f>
        <v/>
      </c>
      <c r="N43" s="7">
        <f>IF(COUNTA(A43:I43)=0,"",IF(OR(COUNTA(A43:F43)&lt;6,COUNT(E43:F43)&lt;&gt;2,AND(G43&lt;&gt;"",NOT(ISNUMBER(G43))),AND(H43&lt;&gt;"",NOT(ISNUMBER(H43))),COUNT(Assumptions!$B$2:$B$4)&lt;&gt;3,COUNTIF($A$2:$A$101,A43)&gt;1,COUNTIF(Assumptions!$D$2:$D$5,B43)=0),"Review input",IF(OR(E43&lt;1,E43&gt;=2958466,F43&lt;1,F43&gt;=2958466,AND(G43&lt;&gt;"",OR(G43&lt;1,G43&gt;=2958466)),AND(H43&lt;&gt;"",OR(H43&lt;1,H43&gt;=2958466)),Assumptions!$B$2&lt;1,Assumptions!$B$2&gt;=2958466,Assumptions!$B$3&lt;=0,Assumptions!$B$4&lt;=0,MOD(Assumptions!$B$3,1)&lt;&gt;0,MOD(Assumptions!$B$4,1)&lt;&gt;0),"Review input",IF(OR(F43&lt;E43,AND(G43&lt;&gt;"",OR(G43&lt;E43,G43&gt;Assumptions!$B$2)),AND(H43&lt;&gt;"",OR(G43="",H43&lt;G43,H43&gt;Assumptions!$B$2))),"Review input","Ready"))))</f>
        <v/>
      </c>
    </row>
    <row r="44" ht="43" customHeight="1">
      <c r="A44" s="2" t="n"/>
      <c r="B44" s="2" t="n"/>
      <c r="C44" s="2" t="n"/>
      <c r="D44" s="2" t="n"/>
      <c r="E44" s="19" t="n"/>
      <c r="F44" s="19" t="n"/>
      <c r="G44" s="19" t="n"/>
      <c r="H44" s="19" t="n"/>
      <c r="I44" s="2" t="n"/>
      <c r="J44" s="4">
        <f>IF(OR(N44&lt;&gt;"Ready",G44=""),"",MAX(0,ROUND((G44-F44)*1440,0)))</f>
        <v/>
      </c>
      <c r="K44" s="4">
        <f>IF(N44&lt;&gt;"Ready","",IF(G44&lt;&gt;"",0,MAX(0,ROUND((Assumptions!$B$2-F44)*1440,0))))</f>
        <v/>
      </c>
      <c r="L44" s="4">
        <f>IF(N44&lt;&gt;"Ready","",IF(H44&lt;&gt;"",0,MAX(0,ROUND((Assumptions!$B$2-F44)*1440,0))))</f>
        <v/>
      </c>
      <c r="M44" s="5">
        <f>IF(N44="","",IF(N44&lt;&gt;"Ready","Review input",IF(AND(G44="",K44&gt;=Assumptions!$B$3),"Follow up: relief",IF(AND(H44="",L44&gt;=Assumptions!$B$4),"Follow up: handover","No threshold alert"))))</f>
        <v/>
      </c>
      <c r="N44" s="5">
        <f>IF(COUNTA(A44:I44)=0,"",IF(OR(COUNTA(A44:F44)&lt;6,COUNT(E44:F44)&lt;&gt;2,AND(G44&lt;&gt;"",NOT(ISNUMBER(G44))),AND(H44&lt;&gt;"",NOT(ISNUMBER(H44))),COUNT(Assumptions!$B$2:$B$4)&lt;&gt;3,COUNTIF($A$2:$A$101,A44)&gt;1,COUNTIF(Assumptions!$D$2:$D$5,B44)=0),"Review input",IF(OR(E44&lt;1,E44&gt;=2958466,F44&lt;1,F44&gt;=2958466,AND(G44&lt;&gt;"",OR(G44&lt;1,G44&gt;=2958466)),AND(H44&lt;&gt;"",OR(H44&lt;1,H44&gt;=2958466)),Assumptions!$B$2&lt;1,Assumptions!$B$2&gt;=2958466,Assumptions!$B$3&lt;=0,Assumptions!$B$4&lt;=0,MOD(Assumptions!$B$3,1)&lt;&gt;0,MOD(Assumptions!$B$4,1)&lt;&gt;0),"Review input",IF(OR(F44&lt;E44,AND(G44&lt;&gt;"",OR(G44&lt;E44,G44&gt;Assumptions!$B$2)),AND(H44&lt;&gt;"",OR(G44="",H44&lt;G44,H44&gt;Assumptions!$B$2))),"Review input","Ready"))))</f>
        <v/>
      </c>
    </row>
    <row r="45" ht="43" customHeight="1">
      <c r="A45" s="2" t="n"/>
      <c r="B45" s="2" t="n"/>
      <c r="C45" s="2" t="n"/>
      <c r="D45" s="2" t="n"/>
      <c r="E45" s="19" t="n"/>
      <c r="F45" s="19" t="n"/>
      <c r="G45" s="19" t="n"/>
      <c r="H45" s="19" t="n"/>
      <c r="I45" s="2" t="n"/>
      <c r="J45" s="6">
        <f>IF(OR(N45&lt;&gt;"Ready",G45=""),"",MAX(0,ROUND((G45-F45)*1440,0)))</f>
        <v/>
      </c>
      <c r="K45" s="6">
        <f>IF(N45&lt;&gt;"Ready","",IF(G45&lt;&gt;"",0,MAX(0,ROUND((Assumptions!$B$2-F45)*1440,0))))</f>
        <v/>
      </c>
      <c r="L45" s="6">
        <f>IF(N45&lt;&gt;"Ready","",IF(H45&lt;&gt;"",0,MAX(0,ROUND((Assumptions!$B$2-F45)*1440,0))))</f>
        <v/>
      </c>
      <c r="M45" s="7">
        <f>IF(N45="","",IF(N45&lt;&gt;"Ready","Review input",IF(AND(G45="",K45&gt;=Assumptions!$B$3),"Follow up: relief",IF(AND(H45="",L45&gt;=Assumptions!$B$4),"Follow up: handover","No threshold alert"))))</f>
        <v/>
      </c>
      <c r="N45" s="7">
        <f>IF(COUNTA(A45:I45)=0,"",IF(OR(COUNTA(A45:F45)&lt;6,COUNT(E45:F45)&lt;&gt;2,AND(G45&lt;&gt;"",NOT(ISNUMBER(G45))),AND(H45&lt;&gt;"",NOT(ISNUMBER(H45))),COUNT(Assumptions!$B$2:$B$4)&lt;&gt;3,COUNTIF($A$2:$A$101,A45)&gt;1,COUNTIF(Assumptions!$D$2:$D$5,B45)=0),"Review input",IF(OR(E45&lt;1,E45&gt;=2958466,F45&lt;1,F45&gt;=2958466,AND(G45&lt;&gt;"",OR(G45&lt;1,G45&gt;=2958466)),AND(H45&lt;&gt;"",OR(H45&lt;1,H45&gt;=2958466)),Assumptions!$B$2&lt;1,Assumptions!$B$2&gt;=2958466,Assumptions!$B$3&lt;=0,Assumptions!$B$4&lt;=0,MOD(Assumptions!$B$3,1)&lt;&gt;0,MOD(Assumptions!$B$4,1)&lt;&gt;0),"Review input",IF(OR(F45&lt;E45,AND(G45&lt;&gt;"",OR(G45&lt;E45,G45&gt;Assumptions!$B$2)),AND(H45&lt;&gt;"",OR(G45="",H45&lt;G45,H45&gt;Assumptions!$B$2))),"Review input","Ready"))))</f>
        <v/>
      </c>
    </row>
    <row r="46" ht="43" customHeight="1">
      <c r="A46" s="2" t="n"/>
      <c r="B46" s="2" t="n"/>
      <c r="C46" s="2" t="n"/>
      <c r="D46" s="2" t="n"/>
      <c r="E46" s="19" t="n"/>
      <c r="F46" s="19" t="n"/>
      <c r="G46" s="19" t="n"/>
      <c r="H46" s="19" t="n"/>
      <c r="I46" s="2" t="n"/>
      <c r="J46" s="4">
        <f>IF(OR(N46&lt;&gt;"Ready",G46=""),"",MAX(0,ROUND((G46-F46)*1440,0)))</f>
        <v/>
      </c>
      <c r="K46" s="4">
        <f>IF(N46&lt;&gt;"Ready","",IF(G46&lt;&gt;"",0,MAX(0,ROUND((Assumptions!$B$2-F46)*1440,0))))</f>
        <v/>
      </c>
      <c r="L46" s="4">
        <f>IF(N46&lt;&gt;"Ready","",IF(H46&lt;&gt;"",0,MAX(0,ROUND((Assumptions!$B$2-F46)*1440,0))))</f>
        <v/>
      </c>
      <c r="M46" s="5">
        <f>IF(N46="","",IF(N46&lt;&gt;"Ready","Review input",IF(AND(G46="",K46&gt;=Assumptions!$B$3),"Follow up: relief",IF(AND(H46="",L46&gt;=Assumptions!$B$4),"Follow up: handover","No threshold alert"))))</f>
        <v/>
      </c>
      <c r="N46" s="5">
        <f>IF(COUNTA(A46:I46)=0,"",IF(OR(COUNTA(A46:F46)&lt;6,COUNT(E46:F46)&lt;&gt;2,AND(G46&lt;&gt;"",NOT(ISNUMBER(G46))),AND(H46&lt;&gt;"",NOT(ISNUMBER(H46))),COUNT(Assumptions!$B$2:$B$4)&lt;&gt;3,COUNTIF($A$2:$A$101,A46)&gt;1,COUNTIF(Assumptions!$D$2:$D$5,B46)=0),"Review input",IF(OR(E46&lt;1,E46&gt;=2958466,F46&lt;1,F46&gt;=2958466,AND(G46&lt;&gt;"",OR(G46&lt;1,G46&gt;=2958466)),AND(H46&lt;&gt;"",OR(H46&lt;1,H46&gt;=2958466)),Assumptions!$B$2&lt;1,Assumptions!$B$2&gt;=2958466,Assumptions!$B$3&lt;=0,Assumptions!$B$4&lt;=0,MOD(Assumptions!$B$3,1)&lt;&gt;0,MOD(Assumptions!$B$4,1)&lt;&gt;0),"Review input",IF(OR(F46&lt;E46,AND(G46&lt;&gt;"",OR(G46&lt;E46,G46&gt;Assumptions!$B$2)),AND(H46&lt;&gt;"",OR(G46="",H46&lt;G46,H46&gt;Assumptions!$B$2))),"Review input","Ready"))))</f>
        <v/>
      </c>
    </row>
    <row r="47" ht="43" customHeight="1">
      <c r="A47" s="2" t="n"/>
      <c r="B47" s="2" t="n"/>
      <c r="C47" s="2" t="n"/>
      <c r="D47" s="2" t="n"/>
      <c r="E47" s="19" t="n"/>
      <c r="F47" s="19" t="n"/>
      <c r="G47" s="19" t="n"/>
      <c r="H47" s="19" t="n"/>
      <c r="I47" s="2" t="n"/>
      <c r="J47" s="6">
        <f>IF(OR(N47&lt;&gt;"Ready",G47=""),"",MAX(0,ROUND((G47-F47)*1440,0)))</f>
        <v/>
      </c>
      <c r="K47" s="6">
        <f>IF(N47&lt;&gt;"Ready","",IF(G47&lt;&gt;"",0,MAX(0,ROUND((Assumptions!$B$2-F47)*1440,0))))</f>
        <v/>
      </c>
      <c r="L47" s="6">
        <f>IF(N47&lt;&gt;"Ready","",IF(H47&lt;&gt;"",0,MAX(0,ROUND((Assumptions!$B$2-F47)*1440,0))))</f>
        <v/>
      </c>
      <c r="M47" s="7">
        <f>IF(N47="","",IF(N47&lt;&gt;"Ready","Review input",IF(AND(G47="",K47&gt;=Assumptions!$B$3),"Follow up: relief",IF(AND(H47="",L47&gt;=Assumptions!$B$4),"Follow up: handover","No threshold alert"))))</f>
        <v/>
      </c>
      <c r="N47" s="7">
        <f>IF(COUNTA(A47:I47)=0,"",IF(OR(COUNTA(A47:F47)&lt;6,COUNT(E47:F47)&lt;&gt;2,AND(G47&lt;&gt;"",NOT(ISNUMBER(G47))),AND(H47&lt;&gt;"",NOT(ISNUMBER(H47))),COUNT(Assumptions!$B$2:$B$4)&lt;&gt;3,COUNTIF($A$2:$A$101,A47)&gt;1,COUNTIF(Assumptions!$D$2:$D$5,B47)=0),"Review input",IF(OR(E47&lt;1,E47&gt;=2958466,F47&lt;1,F47&gt;=2958466,AND(G47&lt;&gt;"",OR(G47&lt;1,G47&gt;=2958466)),AND(H47&lt;&gt;"",OR(H47&lt;1,H47&gt;=2958466)),Assumptions!$B$2&lt;1,Assumptions!$B$2&gt;=2958466,Assumptions!$B$3&lt;=0,Assumptions!$B$4&lt;=0,MOD(Assumptions!$B$3,1)&lt;&gt;0,MOD(Assumptions!$B$4,1)&lt;&gt;0),"Review input",IF(OR(F47&lt;E47,AND(G47&lt;&gt;"",OR(G47&lt;E47,G47&gt;Assumptions!$B$2)),AND(H47&lt;&gt;"",OR(G47="",H47&lt;G47,H47&gt;Assumptions!$B$2))),"Review input","Ready"))))</f>
        <v/>
      </c>
    </row>
    <row r="48" ht="43" customHeight="1">
      <c r="A48" s="2" t="n"/>
      <c r="B48" s="2" t="n"/>
      <c r="C48" s="2" t="n"/>
      <c r="D48" s="2" t="n"/>
      <c r="E48" s="19" t="n"/>
      <c r="F48" s="19" t="n"/>
      <c r="G48" s="19" t="n"/>
      <c r="H48" s="19" t="n"/>
      <c r="I48" s="2" t="n"/>
      <c r="J48" s="4">
        <f>IF(OR(N48&lt;&gt;"Ready",G48=""),"",MAX(0,ROUND((G48-F48)*1440,0)))</f>
        <v/>
      </c>
      <c r="K48" s="4">
        <f>IF(N48&lt;&gt;"Ready","",IF(G48&lt;&gt;"",0,MAX(0,ROUND((Assumptions!$B$2-F48)*1440,0))))</f>
        <v/>
      </c>
      <c r="L48" s="4">
        <f>IF(N48&lt;&gt;"Ready","",IF(H48&lt;&gt;"",0,MAX(0,ROUND((Assumptions!$B$2-F48)*1440,0))))</f>
        <v/>
      </c>
      <c r="M48" s="5">
        <f>IF(N48="","",IF(N48&lt;&gt;"Ready","Review input",IF(AND(G48="",K48&gt;=Assumptions!$B$3),"Follow up: relief",IF(AND(H48="",L48&gt;=Assumptions!$B$4),"Follow up: handover","No threshold alert"))))</f>
        <v/>
      </c>
      <c r="N48" s="5">
        <f>IF(COUNTA(A48:I48)=0,"",IF(OR(COUNTA(A48:F48)&lt;6,COUNT(E48:F48)&lt;&gt;2,AND(G48&lt;&gt;"",NOT(ISNUMBER(G48))),AND(H48&lt;&gt;"",NOT(ISNUMBER(H48))),COUNT(Assumptions!$B$2:$B$4)&lt;&gt;3,COUNTIF($A$2:$A$101,A48)&gt;1,COUNTIF(Assumptions!$D$2:$D$5,B48)=0),"Review input",IF(OR(E48&lt;1,E48&gt;=2958466,F48&lt;1,F48&gt;=2958466,AND(G48&lt;&gt;"",OR(G48&lt;1,G48&gt;=2958466)),AND(H48&lt;&gt;"",OR(H48&lt;1,H48&gt;=2958466)),Assumptions!$B$2&lt;1,Assumptions!$B$2&gt;=2958466,Assumptions!$B$3&lt;=0,Assumptions!$B$4&lt;=0,MOD(Assumptions!$B$3,1)&lt;&gt;0,MOD(Assumptions!$B$4,1)&lt;&gt;0),"Review input",IF(OR(F48&lt;E48,AND(G48&lt;&gt;"",OR(G48&lt;E48,G48&gt;Assumptions!$B$2)),AND(H48&lt;&gt;"",OR(G48="",H48&lt;G48,H48&gt;Assumptions!$B$2))),"Review input","Ready"))))</f>
        <v/>
      </c>
    </row>
    <row r="49" ht="43" customHeight="1">
      <c r="A49" s="2" t="n"/>
      <c r="B49" s="2" t="n"/>
      <c r="C49" s="2" t="n"/>
      <c r="D49" s="2" t="n"/>
      <c r="E49" s="19" t="n"/>
      <c r="F49" s="19" t="n"/>
      <c r="G49" s="19" t="n"/>
      <c r="H49" s="19" t="n"/>
      <c r="I49" s="2" t="n"/>
      <c r="J49" s="6">
        <f>IF(OR(N49&lt;&gt;"Ready",G49=""),"",MAX(0,ROUND((G49-F49)*1440,0)))</f>
        <v/>
      </c>
      <c r="K49" s="6">
        <f>IF(N49&lt;&gt;"Ready","",IF(G49&lt;&gt;"",0,MAX(0,ROUND((Assumptions!$B$2-F49)*1440,0))))</f>
        <v/>
      </c>
      <c r="L49" s="6">
        <f>IF(N49&lt;&gt;"Ready","",IF(H49&lt;&gt;"",0,MAX(0,ROUND((Assumptions!$B$2-F49)*1440,0))))</f>
        <v/>
      </c>
      <c r="M49" s="7">
        <f>IF(N49="","",IF(N49&lt;&gt;"Ready","Review input",IF(AND(G49="",K49&gt;=Assumptions!$B$3),"Follow up: relief",IF(AND(H49="",L49&gt;=Assumptions!$B$4),"Follow up: handover","No threshold alert"))))</f>
        <v/>
      </c>
      <c r="N49" s="7">
        <f>IF(COUNTA(A49:I49)=0,"",IF(OR(COUNTA(A49:F49)&lt;6,COUNT(E49:F49)&lt;&gt;2,AND(G49&lt;&gt;"",NOT(ISNUMBER(G49))),AND(H49&lt;&gt;"",NOT(ISNUMBER(H49))),COUNT(Assumptions!$B$2:$B$4)&lt;&gt;3,COUNTIF($A$2:$A$101,A49)&gt;1,COUNTIF(Assumptions!$D$2:$D$5,B49)=0),"Review input",IF(OR(E49&lt;1,E49&gt;=2958466,F49&lt;1,F49&gt;=2958466,AND(G49&lt;&gt;"",OR(G49&lt;1,G49&gt;=2958466)),AND(H49&lt;&gt;"",OR(H49&lt;1,H49&gt;=2958466)),Assumptions!$B$2&lt;1,Assumptions!$B$2&gt;=2958466,Assumptions!$B$3&lt;=0,Assumptions!$B$4&lt;=0,MOD(Assumptions!$B$3,1)&lt;&gt;0,MOD(Assumptions!$B$4,1)&lt;&gt;0),"Review input",IF(OR(F49&lt;E49,AND(G49&lt;&gt;"",OR(G49&lt;E49,G49&gt;Assumptions!$B$2)),AND(H49&lt;&gt;"",OR(G49="",H49&lt;G49,H49&gt;Assumptions!$B$2))),"Review input","Ready"))))</f>
        <v/>
      </c>
    </row>
    <row r="50" ht="43" customHeight="1">
      <c r="A50" s="2" t="n"/>
      <c r="B50" s="2" t="n"/>
      <c r="C50" s="2" t="n"/>
      <c r="D50" s="2" t="n"/>
      <c r="E50" s="19" t="n"/>
      <c r="F50" s="19" t="n"/>
      <c r="G50" s="19" t="n"/>
      <c r="H50" s="19" t="n"/>
      <c r="I50" s="2" t="n"/>
      <c r="J50" s="4">
        <f>IF(OR(N50&lt;&gt;"Ready",G50=""),"",MAX(0,ROUND((G50-F50)*1440,0)))</f>
        <v/>
      </c>
      <c r="K50" s="4">
        <f>IF(N50&lt;&gt;"Ready","",IF(G50&lt;&gt;"",0,MAX(0,ROUND((Assumptions!$B$2-F50)*1440,0))))</f>
        <v/>
      </c>
      <c r="L50" s="4">
        <f>IF(N50&lt;&gt;"Ready","",IF(H50&lt;&gt;"",0,MAX(0,ROUND((Assumptions!$B$2-F50)*1440,0))))</f>
        <v/>
      </c>
      <c r="M50" s="5">
        <f>IF(N50="","",IF(N50&lt;&gt;"Ready","Review input",IF(AND(G50="",K50&gt;=Assumptions!$B$3),"Follow up: relief",IF(AND(H50="",L50&gt;=Assumptions!$B$4),"Follow up: handover","No threshold alert"))))</f>
        <v/>
      </c>
      <c r="N50" s="5">
        <f>IF(COUNTA(A50:I50)=0,"",IF(OR(COUNTA(A50:F50)&lt;6,COUNT(E50:F50)&lt;&gt;2,AND(G50&lt;&gt;"",NOT(ISNUMBER(G50))),AND(H50&lt;&gt;"",NOT(ISNUMBER(H50))),COUNT(Assumptions!$B$2:$B$4)&lt;&gt;3,COUNTIF($A$2:$A$101,A50)&gt;1,COUNTIF(Assumptions!$D$2:$D$5,B50)=0),"Review input",IF(OR(E50&lt;1,E50&gt;=2958466,F50&lt;1,F50&gt;=2958466,AND(G50&lt;&gt;"",OR(G50&lt;1,G50&gt;=2958466)),AND(H50&lt;&gt;"",OR(H50&lt;1,H50&gt;=2958466)),Assumptions!$B$2&lt;1,Assumptions!$B$2&gt;=2958466,Assumptions!$B$3&lt;=0,Assumptions!$B$4&lt;=0,MOD(Assumptions!$B$3,1)&lt;&gt;0,MOD(Assumptions!$B$4,1)&lt;&gt;0),"Review input",IF(OR(F50&lt;E50,AND(G50&lt;&gt;"",OR(G50&lt;E50,G50&gt;Assumptions!$B$2)),AND(H50&lt;&gt;"",OR(G50="",H50&lt;G50,H50&gt;Assumptions!$B$2))),"Review input","Ready"))))</f>
        <v/>
      </c>
    </row>
    <row r="51" ht="43" customHeight="1">
      <c r="A51" s="2" t="n"/>
      <c r="B51" s="2" t="n"/>
      <c r="C51" s="2" t="n"/>
      <c r="D51" s="2" t="n"/>
      <c r="E51" s="19" t="n"/>
      <c r="F51" s="19" t="n"/>
      <c r="G51" s="19" t="n"/>
      <c r="H51" s="19" t="n"/>
      <c r="I51" s="2" t="n"/>
      <c r="J51" s="6">
        <f>IF(OR(N51&lt;&gt;"Ready",G51=""),"",MAX(0,ROUND((G51-F51)*1440,0)))</f>
        <v/>
      </c>
      <c r="K51" s="6">
        <f>IF(N51&lt;&gt;"Ready","",IF(G51&lt;&gt;"",0,MAX(0,ROUND((Assumptions!$B$2-F51)*1440,0))))</f>
        <v/>
      </c>
      <c r="L51" s="6">
        <f>IF(N51&lt;&gt;"Ready","",IF(H51&lt;&gt;"",0,MAX(0,ROUND((Assumptions!$B$2-F51)*1440,0))))</f>
        <v/>
      </c>
      <c r="M51" s="7">
        <f>IF(N51="","",IF(N51&lt;&gt;"Ready","Review input",IF(AND(G51="",K51&gt;=Assumptions!$B$3),"Follow up: relief",IF(AND(H51="",L51&gt;=Assumptions!$B$4),"Follow up: handover","No threshold alert"))))</f>
        <v/>
      </c>
      <c r="N51" s="7">
        <f>IF(COUNTA(A51:I51)=0,"",IF(OR(COUNTA(A51:F51)&lt;6,COUNT(E51:F51)&lt;&gt;2,AND(G51&lt;&gt;"",NOT(ISNUMBER(G51))),AND(H51&lt;&gt;"",NOT(ISNUMBER(H51))),COUNT(Assumptions!$B$2:$B$4)&lt;&gt;3,COUNTIF($A$2:$A$101,A51)&gt;1,COUNTIF(Assumptions!$D$2:$D$5,B51)=0),"Review input",IF(OR(E51&lt;1,E51&gt;=2958466,F51&lt;1,F51&gt;=2958466,AND(G51&lt;&gt;"",OR(G51&lt;1,G51&gt;=2958466)),AND(H51&lt;&gt;"",OR(H51&lt;1,H51&gt;=2958466)),Assumptions!$B$2&lt;1,Assumptions!$B$2&gt;=2958466,Assumptions!$B$3&lt;=0,Assumptions!$B$4&lt;=0,MOD(Assumptions!$B$3,1)&lt;&gt;0,MOD(Assumptions!$B$4,1)&lt;&gt;0),"Review input",IF(OR(F51&lt;E51,AND(G51&lt;&gt;"",OR(G51&lt;E51,G51&gt;Assumptions!$B$2)),AND(H51&lt;&gt;"",OR(G51="",H51&lt;G51,H51&gt;Assumptions!$B$2))),"Review input","Ready"))))</f>
        <v/>
      </c>
    </row>
    <row r="52" ht="43" customHeight="1">
      <c r="A52" s="2" t="n"/>
      <c r="B52" s="2" t="n"/>
      <c r="C52" s="2" t="n"/>
      <c r="D52" s="2" t="n"/>
      <c r="E52" s="19" t="n"/>
      <c r="F52" s="19" t="n"/>
      <c r="G52" s="19" t="n"/>
      <c r="H52" s="19" t="n"/>
      <c r="I52" s="2" t="n"/>
      <c r="J52" s="4">
        <f>IF(OR(N52&lt;&gt;"Ready",G52=""),"",MAX(0,ROUND((G52-F52)*1440,0)))</f>
        <v/>
      </c>
      <c r="K52" s="4">
        <f>IF(N52&lt;&gt;"Ready","",IF(G52&lt;&gt;"",0,MAX(0,ROUND((Assumptions!$B$2-F52)*1440,0))))</f>
        <v/>
      </c>
      <c r="L52" s="4">
        <f>IF(N52&lt;&gt;"Ready","",IF(H52&lt;&gt;"",0,MAX(0,ROUND((Assumptions!$B$2-F52)*1440,0))))</f>
        <v/>
      </c>
      <c r="M52" s="5">
        <f>IF(N52="","",IF(N52&lt;&gt;"Ready","Review input",IF(AND(G52="",K52&gt;=Assumptions!$B$3),"Follow up: relief",IF(AND(H52="",L52&gt;=Assumptions!$B$4),"Follow up: handover","No threshold alert"))))</f>
        <v/>
      </c>
      <c r="N52" s="5">
        <f>IF(COUNTA(A52:I52)=0,"",IF(OR(COUNTA(A52:F52)&lt;6,COUNT(E52:F52)&lt;&gt;2,AND(G52&lt;&gt;"",NOT(ISNUMBER(G52))),AND(H52&lt;&gt;"",NOT(ISNUMBER(H52))),COUNT(Assumptions!$B$2:$B$4)&lt;&gt;3,COUNTIF($A$2:$A$101,A52)&gt;1,COUNTIF(Assumptions!$D$2:$D$5,B52)=0),"Review input",IF(OR(E52&lt;1,E52&gt;=2958466,F52&lt;1,F52&gt;=2958466,AND(G52&lt;&gt;"",OR(G52&lt;1,G52&gt;=2958466)),AND(H52&lt;&gt;"",OR(H52&lt;1,H52&gt;=2958466)),Assumptions!$B$2&lt;1,Assumptions!$B$2&gt;=2958466,Assumptions!$B$3&lt;=0,Assumptions!$B$4&lt;=0,MOD(Assumptions!$B$3,1)&lt;&gt;0,MOD(Assumptions!$B$4,1)&lt;&gt;0),"Review input",IF(OR(F52&lt;E52,AND(G52&lt;&gt;"",OR(G52&lt;E52,G52&gt;Assumptions!$B$2)),AND(H52&lt;&gt;"",OR(G52="",H52&lt;G52,H52&gt;Assumptions!$B$2))),"Review input","Ready"))))</f>
        <v/>
      </c>
    </row>
    <row r="53" ht="43" customHeight="1">
      <c r="A53" s="2" t="n"/>
      <c r="B53" s="2" t="n"/>
      <c r="C53" s="2" t="n"/>
      <c r="D53" s="2" t="n"/>
      <c r="E53" s="19" t="n"/>
      <c r="F53" s="19" t="n"/>
      <c r="G53" s="19" t="n"/>
      <c r="H53" s="19" t="n"/>
      <c r="I53" s="2" t="n"/>
      <c r="J53" s="6">
        <f>IF(OR(N53&lt;&gt;"Ready",G53=""),"",MAX(0,ROUND((G53-F53)*1440,0)))</f>
        <v/>
      </c>
      <c r="K53" s="6">
        <f>IF(N53&lt;&gt;"Ready","",IF(G53&lt;&gt;"",0,MAX(0,ROUND((Assumptions!$B$2-F53)*1440,0))))</f>
        <v/>
      </c>
      <c r="L53" s="6">
        <f>IF(N53&lt;&gt;"Ready","",IF(H53&lt;&gt;"",0,MAX(0,ROUND((Assumptions!$B$2-F53)*1440,0))))</f>
        <v/>
      </c>
      <c r="M53" s="7">
        <f>IF(N53="","",IF(N53&lt;&gt;"Ready","Review input",IF(AND(G53="",K53&gt;=Assumptions!$B$3),"Follow up: relief",IF(AND(H53="",L53&gt;=Assumptions!$B$4),"Follow up: handover","No threshold alert"))))</f>
        <v/>
      </c>
      <c r="N53" s="7">
        <f>IF(COUNTA(A53:I53)=0,"",IF(OR(COUNTA(A53:F53)&lt;6,COUNT(E53:F53)&lt;&gt;2,AND(G53&lt;&gt;"",NOT(ISNUMBER(G53))),AND(H53&lt;&gt;"",NOT(ISNUMBER(H53))),COUNT(Assumptions!$B$2:$B$4)&lt;&gt;3,COUNTIF($A$2:$A$101,A53)&gt;1,COUNTIF(Assumptions!$D$2:$D$5,B53)=0),"Review input",IF(OR(E53&lt;1,E53&gt;=2958466,F53&lt;1,F53&gt;=2958466,AND(G53&lt;&gt;"",OR(G53&lt;1,G53&gt;=2958466)),AND(H53&lt;&gt;"",OR(H53&lt;1,H53&gt;=2958466)),Assumptions!$B$2&lt;1,Assumptions!$B$2&gt;=2958466,Assumptions!$B$3&lt;=0,Assumptions!$B$4&lt;=0,MOD(Assumptions!$B$3,1)&lt;&gt;0,MOD(Assumptions!$B$4,1)&lt;&gt;0),"Review input",IF(OR(F53&lt;E53,AND(G53&lt;&gt;"",OR(G53&lt;E53,G53&gt;Assumptions!$B$2)),AND(H53&lt;&gt;"",OR(G53="",H53&lt;G53,H53&gt;Assumptions!$B$2))),"Review input","Ready"))))</f>
        <v/>
      </c>
    </row>
    <row r="54" ht="43" customHeight="1">
      <c r="A54" s="2" t="n"/>
      <c r="B54" s="2" t="n"/>
      <c r="C54" s="2" t="n"/>
      <c r="D54" s="2" t="n"/>
      <c r="E54" s="19" t="n"/>
      <c r="F54" s="19" t="n"/>
      <c r="G54" s="19" t="n"/>
      <c r="H54" s="19" t="n"/>
      <c r="I54" s="2" t="n"/>
      <c r="J54" s="4">
        <f>IF(OR(N54&lt;&gt;"Ready",G54=""),"",MAX(0,ROUND((G54-F54)*1440,0)))</f>
        <v/>
      </c>
      <c r="K54" s="4">
        <f>IF(N54&lt;&gt;"Ready","",IF(G54&lt;&gt;"",0,MAX(0,ROUND((Assumptions!$B$2-F54)*1440,0))))</f>
        <v/>
      </c>
      <c r="L54" s="4">
        <f>IF(N54&lt;&gt;"Ready","",IF(H54&lt;&gt;"",0,MAX(0,ROUND((Assumptions!$B$2-F54)*1440,0))))</f>
        <v/>
      </c>
      <c r="M54" s="5">
        <f>IF(N54="","",IF(N54&lt;&gt;"Ready","Review input",IF(AND(G54="",K54&gt;=Assumptions!$B$3),"Follow up: relief",IF(AND(H54="",L54&gt;=Assumptions!$B$4),"Follow up: handover","No threshold alert"))))</f>
        <v/>
      </c>
      <c r="N54" s="5">
        <f>IF(COUNTA(A54:I54)=0,"",IF(OR(COUNTA(A54:F54)&lt;6,COUNT(E54:F54)&lt;&gt;2,AND(G54&lt;&gt;"",NOT(ISNUMBER(G54))),AND(H54&lt;&gt;"",NOT(ISNUMBER(H54))),COUNT(Assumptions!$B$2:$B$4)&lt;&gt;3,COUNTIF($A$2:$A$101,A54)&gt;1,COUNTIF(Assumptions!$D$2:$D$5,B54)=0),"Review input",IF(OR(E54&lt;1,E54&gt;=2958466,F54&lt;1,F54&gt;=2958466,AND(G54&lt;&gt;"",OR(G54&lt;1,G54&gt;=2958466)),AND(H54&lt;&gt;"",OR(H54&lt;1,H54&gt;=2958466)),Assumptions!$B$2&lt;1,Assumptions!$B$2&gt;=2958466,Assumptions!$B$3&lt;=0,Assumptions!$B$4&lt;=0,MOD(Assumptions!$B$3,1)&lt;&gt;0,MOD(Assumptions!$B$4,1)&lt;&gt;0),"Review input",IF(OR(F54&lt;E54,AND(G54&lt;&gt;"",OR(G54&lt;E54,G54&gt;Assumptions!$B$2)),AND(H54&lt;&gt;"",OR(G54="",H54&lt;G54,H54&gt;Assumptions!$B$2))),"Review input","Ready"))))</f>
        <v/>
      </c>
    </row>
    <row r="55" ht="43" customHeight="1">
      <c r="A55" s="2" t="n"/>
      <c r="B55" s="2" t="n"/>
      <c r="C55" s="2" t="n"/>
      <c r="D55" s="2" t="n"/>
      <c r="E55" s="19" t="n"/>
      <c r="F55" s="19" t="n"/>
      <c r="G55" s="19" t="n"/>
      <c r="H55" s="19" t="n"/>
      <c r="I55" s="2" t="n"/>
      <c r="J55" s="6">
        <f>IF(OR(N55&lt;&gt;"Ready",G55=""),"",MAX(0,ROUND((G55-F55)*1440,0)))</f>
        <v/>
      </c>
      <c r="K55" s="6">
        <f>IF(N55&lt;&gt;"Ready","",IF(G55&lt;&gt;"",0,MAX(0,ROUND((Assumptions!$B$2-F55)*1440,0))))</f>
        <v/>
      </c>
      <c r="L55" s="6">
        <f>IF(N55&lt;&gt;"Ready","",IF(H55&lt;&gt;"",0,MAX(0,ROUND((Assumptions!$B$2-F55)*1440,0))))</f>
        <v/>
      </c>
      <c r="M55" s="7">
        <f>IF(N55="","",IF(N55&lt;&gt;"Ready","Review input",IF(AND(G55="",K55&gt;=Assumptions!$B$3),"Follow up: relief",IF(AND(H55="",L55&gt;=Assumptions!$B$4),"Follow up: handover","No threshold alert"))))</f>
        <v/>
      </c>
      <c r="N55" s="7">
        <f>IF(COUNTA(A55:I55)=0,"",IF(OR(COUNTA(A55:F55)&lt;6,COUNT(E55:F55)&lt;&gt;2,AND(G55&lt;&gt;"",NOT(ISNUMBER(G55))),AND(H55&lt;&gt;"",NOT(ISNUMBER(H55))),COUNT(Assumptions!$B$2:$B$4)&lt;&gt;3,COUNTIF($A$2:$A$101,A55)&gt;1,COUNTIF(Assumptions!$D$2:$D$5,B55)=0),"Review input",IF(OR(E55&lt;1,E55&gt;=2958466,F55&lt;1,F55&gt;=2958466,AND(G55&lt;&gt;"",OR(G55&lt;1,G55&gt;=2958466)),AND(H55&lt;&gt;"",OR(H55&lt;1,H55&gt;=2958466)),Assumptions!$B$2&lt;1,Assumptions!$B$2&gt;=2958466,Assumptions!$B$3&lt;=0,Assumptions!$B$4&lt;=0,MOD(Assumptions!$B$3,1)&lt;&gt;0,MOD(Assumptions!$B$4,1)&lt;&gt;0),"Review input",IF(OR(F55&lt;E55,AND(G55&lt;&gt;"",OR(G55&lt;E55,G55&gt;Assumptions!$B$2)),AND(H55&lt;&gt;"",OR(G55="",H55&lt;G55,H55&gt;Assumptions!$B$2))),"Review input","Ready"))))</f>
        <v/>
      </c>
    </row>
    <row r="56" ht="43" customHeight="1">
      <c r="A56" s="2" t="n"/>
      <c r="B56" s="2" t="n"/>
      <c r="C56" s="2" t="n"/>
      <c r="D56" s="2" t="n"/>
      <c r="E56" s="19" t="n"/>
      <c r="F56" s="19" t="n"/>
      <c r="G56" s="19" t="n"/>
      <c r="H56" s="19" t="n"/>
      <c r="I56" s="2" t="n"/>
      <c r="J56" s="4">
        <f>IF(OR(N56&lt;&gt;"Ready",G56=""),"",MAX(0,ROUND((G56-F56)*1440,0)))</f>
        <v/>
      </c>
      <c r="K56" s="4">
        <f>IF(N56&lt;&gt;"Ready","",IF(G56&lt;&gt;"",0,MAX(0,ROUND((Assumptions!$B$2-F56)*1440,0))))</f>
        <v/>
      </c>
      <c r="L56" s="4">
        <f>IF(N56&lt;&gt;"Ready","",IF(H56&lt;&gt;"",0,MAX(0,ROUND((Assumptions!$B$2-F56)*1440,0))))</f>
        <v/>
      </c>
      <c r="M56" s="5">
        <f>IF(N56="","",IF(N56&lt;&gt;"Ready","Review input",IF(AND(G56="",K56&gt;=Assumptions!$B$3),"Follow up: relief",IF(AND(H56="",L56&gt;=Assumptions!$B$4),"Follow up: handover","No threshold alert"))))</f>
        <v/>
      </c>
      <c r="N56" s="5">
        <f>IF(COUNTA(A56:I56)=0,"",IF(OR(COUNTA(A56:F56)&lt;6,COUNT(E56:F56)&lt;&gt;2,AND(G56&lt;&gt;"",NOT(ISNUMBER(G56))),AND(H56&lt;&gt;"",NOT(ISNUMBER(H56))),COUNT(Assumptions!$B$2:$B$4)&lt;&gt;3,COUNTIF($A$2:$A$101,A56)&gt;1,COUNTIF(Assumptions!$D$2:$D$5,B56)=0),"Review input",IF(OR(E56&lt;1,E56&gt;=2958466,F56&lt;1,F56&gt;=2958466,AND(G56&lt;&gt;"",OR(G56&lt;1,G56&gt;=2958466)),AND(H56&lt;&gt;"",OR(H56&lt;1,H56&gt;=2958466)),Assumptions!$B$2&lt;1,Assumptions!$B$2&gt;=2958466,Assumptions!$B$3&lt;=0,Assumptions!$B$4&lt;=0,MOD(Assumptions!$B$3,1)&lt;&gt;0,MOD(Assumptions!$B$4,1)&lt;&gt;0),"Review input",IF(OR(F56&lt;E56,AND(G56&lt;&gt;"",OR(G56&lt;E56,G56&gt;Assumptions!$B$2)),AND(H56&lt;&gt;"",OR(G56="",H56&lt;G56,H56&gt;Assumptions!$B$2))),"Review input","Ready"))))</f>
        <v/>
      </c>
    </row>
    <row r="57" ht="43" customHeight="1">
      <c r="A57" s="2" t="n"/>
      <c r="B57" s="2" t="n"/>
      <c r="C57" s="2" t="n"/>
      <c r="D57" s="2" t="n"/>
      <c r="E57" s="19" t="n"/>
      <c r="F57" s="19" t="n"/>
      <c r="G57" s="19" t="n"/>
      <c r="H57" s="19" t="n"/>
      <c r="I57" s="2" t="n"/>
      <c r="J57" s="6">
        <f>IF(OR(N57&lt;&gt;"Ready",G57=""),"",MAX(0,ROUND((G57-F57)*1440,0)))</f>
        <v/>
      </c>
      <c r="K57" s="6">
        <f>IF(N57&lt;&gt;"Ready","",IF(G57&lt;&gt;"",0,MAX(0,ROUND((Assumptions!$B$2-F57)*1440,0))))</f>
        <v/>
      </c>
      <c r="L57" s="6">
        <f>IF(N57&lt;&gt;"Ready","",IF(H57&lt;&gt;"",0,MAX(0,ROUND((Assumptions!$B$2-F57)*1440,0))))</f>
        <v/>
      </c>
      <c r="M57" s="7">
        <f>IF(N57="","",IF(N57&lt;&gt;"Ready","Review input",IF(AND(G57="",K57&gt;=Assumptions!$B$3),"Follow up: relief",IF(AND(H57="",L57&gt;=Assumptions!$B$4),"Follow up: handover","No threshold alert"))))</f>
        <v/>
      </c>
      <c r="N57" s="7">
        <f>IF(COUNTA(A57:I57)=0,"",IF(OR(COUNTA(A57:F57)&lt;6,COUNT(E57:F57)&lt;&gt;2,AND(G57&lt;&gt;"",NOT(ISNUMBER(G57))),AND(H57&lt;&gt;"",NOT(ISNUMBER(H57))),COUNT(Assumptions!$B$2:$B$4)&lt;&gt;3,COUNTIF($A$2:$A$101,A57)&gt;1,COUNTIF(Assumptions!$D$2:$D$5,B57)=0),"Review input",IF(OR(E57&lt;1,E57&gt;=2958466,F57&lt;1,F57&gt;=2958466,AND(G57&lt;&gt;"",OR(G57&lt;1,G57&gt;=2958466)),AND(H57&lt;&gt;"",OR(H57&lt;1,H57&gt;=2958466)),Assumptions!$B$2&lt;1,Assumptions!$B$2&gt;=2958466,Assumptions!$B$3&lt;=0,Assumptions!$B$4&lt;=0,MOD(Assumptions!$B$3,1)&lt;&gt;0,MOD(Assumptions!$B$4,1)&lt;&gt;0),"Review input",IF(OR(F57&lt;E57,AND(G57&lt;&gt;"",OR(G57&lt;E57,G57&gt;Assumptions!$B$2)),AND(H57&lt;&gt;"",OR(G57="",H57&lt;G57,H57&gt;Assumptions!$B$2))),"Review input","Ready"))))</f>
        <v/>
      </c>
    </row>
    <row r="58" ht="43" customHeight="1">
      <c r="A58" s="2" t="n"/>
      <c r="B58" s="2" t="n"/>
      <c r="C58" s="2" t="n"/>
      <c r="D58" s="2" t="n"/>
      <c r="E58" s="19" t="n"/>
      <c r="F58" s="19" t="n"/>
      <c r="G58" s="19" t="n"/>
      <c r="H58" s="19" t="n"/>
      <c r="I58" s="2" t="n"/>
      <c r="J58" s="4">
        <f>IF(OR(N58&lt;&gt;"Ready",G58=""),"",MAX(0,ROUND((G58-F58)*1440,0)))</f>
        <v/>
      </c>
      <c r="K58" s="4">
        <f>IF(N58&lt;&gt;"Ready","",IF(G58&lt;&gt;"",0,MAX(0,ROUND((Assumptions!$B$2-F58)*1440,0))))</f>
        <v/>
      </c>
      <c r="L58" s="4">
        <f>IF(N58&lt;&gt;"Ready","",IF(H58&lt;&gt;"",0,MAX(0,ROUND((Assumptions!$B$2-F58)*1440,0))))</f>
        <v/>
      </c>
      <c r="M58" s="5">
        <f>IF(N58="","",IF(N58&lt;&gt;"Ready","Review input",IF(AND(G58="",K58&gt;=Assumptions!$B$3),"Follow up: relief",IF(AND(H58="",L58&gt;=Assumptions!$B$4),"Follow up: handover","No threshold alert"))))</f>
        <v/>
      </c>
      <c r="N58" s="5">
        <f>IF(COUNTA(A58:I58)=0,"",IF(OR(COUNTA(A58:F58)&lt;6,COUNT(E58:F58)&lt;&gt;2,AND(G58&lt;&gt;"",NOT(ISNUMBER(G58))),AND(H58&lt;&gt;"",NOT(ISNUMBER(H58))),COUNT(Assumptions!$B$2:$B$4)&lt;&gt;3,COUNTIF($A$2:$A$101,A58)&gt;1,COUNTIF(Assumptions!$D$2:$D$5,B58)=0),"Review input",IF(OR(E58&lt;1,E58&gt;=2958466,F58&lt;1,F58&gt;=2958466,AND(G58&lt;&gt;"",OR(G58&lt;1,G58&gt;=2958466)),AND(H58&lt;&gt;"",OR(H58&lt;1,H58&gt;=2958466)),Assumptions!$B$2&lt;1,Assumptions!$B$2&gt;=2958466,Assumptions!$B$3&lt;=0,Assumptions!$B$4&lt;=0,MOD(Assumptions!$B$3,1)&lt;&gt;0,MOD(Assumptions!$B$4,1)&lt;&gt;0),"Review input",IF(OR(F58&lt;E58,AND(G58&lt;&gt;"",OR(G58&lt;E58,G58&gt;Assumptions!$B$2)),AND(H58&lt;&gt;"",OR(G58="",H58&lt;G58,H58&gt;Assumptions!$B$2))),"Review input","Ready"))))</f>
        <v/>
      </c>
    </row>
    <row r="59" ht="43" customHeight="1">
      <c r="A59" s="2" t="n"/>
      <c r="B59" s="2" t="n"/>
      <c r="C59" s="2" t="n"/>
      <c r="D59" s="2" t="n"/>
      <c r="E59" s="19" t="n"/>
      <c r="F59" s="19" t="n"/>
      <c r="G59" s="19" t="n"/>
      <c r="H59" s="19" t="n"/>
      <c r="I59" s="2" t="n"/>
      <c r="J59" s="6">
        <f>IF(OR(N59&lt;&gt;"Ready",G59=""),"",MAX(0,ROUND((G59-F59)*1440,0)))</f>
        <v/>
      </c>
      <c r="K59" s="6">
        <f>IF(N59&lt;&gt;"Ready","",IF(G59&lt;&gt;"",0,MAX(0,ROUND((Assumptions!$B$2-F59)*1440,0))))</f>
        <v/>
      </c>
      <c r="L59" s="6">
        <f>IF(N59&lt;&gt;"Ready","",IF(H59&lt;&gt;"",0,MAX(0,ROUND((Assumptions!$B$2-F59)*1440,0))))</f>
        <v/>
      </c>
      <c r="M59" s="7">
        <f>IF(N59="","",IF(N59&lt;&gt;"Ready","Review input",IF(AND(G59="",K59&gt;=Assumptions!$B$3),"Follow up: relief",IF(AND(H59="",L59&gt;=Assumptions!$B$4),"Follow up: handover","No threshold alert"))))</f>
        <v/>
      </c>
      <c r="N59" s="7">
        <f>IF(COUNTA(A59:I59)=0,"",IF(OR(COUNTA(A59:F59)&lt;6,COUNT(E59:F59)&lt;&gt;2,AND(G59&lt;&gt;"",NOT(ISNUMBER(G59))),AND(H59&lt;&gt;"",NOT(ISNUMBER(H59))),COUNT(Assumptions!$B$2:$B$4)&lt;&gt;3,COUNTIF($A$2:$A$101,A59)&gt;1,COUNTIF(Assumptions!$D$2:$D$5,B59)=0),"Review input",IF(OR(E59&lt;1,E59&gt;=2958466,F59&lt;1,F59&gt;=2958466,AND(G59&lt;&gt;"",OR(G59&lt;1,G59&gt;=2958466)),AND(H59&lt;&gt;"",OR(H59&lt;1,H59&gt;=2958466)),Assumptions!$B$2&lt;1,Assumptions!$B$2&gt;=2958466,Assumptions!$B$3&lt;=0,Assumptions!$B$4&lt;=0,MOD(Assumptions!$B$3,1)&lt;&gt;0,MOD(Assumptions!$B$4,1)&lt;&gt;0),"Review input",IF(OR(F59&lt;E59,AND(G59&lt;&gt;"",OR(G59&lt;E59,G59&gt;Assumptions!$B$2)),AND(H59&lt;&gt;"",OR(G59="",H59&lt;G59,H59&gt;Assumptions!$B$2))),"Review input","Ready"))))</f>
        <v/>
      </c>
    </row>
    <row r="60" ht="43" customHeight="1">
      <c r="A60" s="2" t="n"/>
      <c r="B60" s="2" t="n"/>
      <c r="C60" s="2" t="n"/>
      <c r="D60" s="2" t="n"/>
      <c r="E60" s="19" t="n"/>
      <c r="F60" s="19" t="n"/>
      <c r="G60" s="19" t="n"/>
      <c r="H60" s="19" t="n"/>
      <c r="I60" s="2" t="n"/>
      <c r="J60" s="4">
        <f>IF(OR(N60&lt;&gt;"Ready",G60=""),"",MAX(0,ROUND((G60-F60)*1440,0)))</f>
        <v/>
      </c>
      <c r="K60" s="4">
        <f>IF(N60&lt;&gt;"Ready","",IF(G60&lt;&gt;"",0,MAX(0,ROUND((Assumptions!$B$2-F60)*1440,0))))</f>
        <v/>
      </c>
      <c r="L60" s="4">
        <f>IF(N60&lt;&gt;"Ready","",IF(H60&lt;&gt;"",0,MAX(0,ROUND((Assumptions!$B$2-F60)*1440,0))))</f>
        <v/>
      </c>
      <c r="M60" s="5">
        <f>IF(N60="","",IF(N60&lt;&gt;"Ready","Review input",IF(AND(G60="",K60&gt;=Assumptions!$B$3),"Follow up: relief",IF(AND(H60="",L60&gt;=Assumptions!$B$4),"Follow up: handover","No threshold alert"))))</f>
        <v/>
      </c>
      <c r="N60" s="5">
        <f>IF(COUNTA(A60:I60)=0,"",IF(OR(COUNTA(A60:F60)&lt;6,COUNT(E60:F60)&lt;&gt;2,AND(G60&lt;&gt;"",NOT(ISNUMBER(G60))),AND(H60&lt;&gt;"",NOT(ISNUMBER(H60))),COUNT(Assumptions!$B$2:$B$4)&lt;&gt;3,COUNTIF($A$2:$A$101,A60)&gt;1,COUNTIF(Assumptions!$D$2:$D$5,B60)=0),"Review input",IF(OR(E60&lt;1,E60&gt;=2958466,F60&lt;1,F60&gt;=2958466,AND(G60&lt;&gt;"",OR(G60&lt;1,G60&gt;=2958466)),AND(H60&lt;&gt;"",OR(H60&lt;1,H60&gt;=2958466)),Assumptions!$B$2&lt;1,Assumptions!$B$2&gt;=2958466,Assumptions!$B$3&lt;=0,Assumptions!$B$4&lt;=0,MOD(Assumptions!$B$3,1)&lt;&gt;0,MOD(Assumptions!$B$4,1)&lt;&gt;0),"Review input",IF(OR(F60&lt;E60,AND(G60&lt;&gt;"",OR(G60&lt;E60,G60&gt;Assumptions!$B$2)),AND(H60&lt;&gt;"",OR(G60="",H60&lt;G60,H60&gt;Assumptions!$B$2))),"Review input","Ready"))))</f>
        <v/>
      </c>
    </row>
    <row r="61" ht="43" customHeight="1">
      <c r="A61" s="2" t="n"/>
      <c r="B61" s="2" t="n"/>
      <c r="C61" s="2" t="n"/>
      <c r="D61" s="2" t="n"/>
      <c r="E61" s="19" t="n"/>
      <c r="F61" s="19" t="n"/>
      <c r="G61" s="19" t="n"/>
      <c r="H61" s="19" t="n"/>
      <c r="I61" s="2" t="n"/>
      <c r="J61" s="6">
        <f>IF(OR(N61&lt;&gt;"Ready",G61=""),"",MAX(0,ROUND((G61-F61)*1440,0)))</f>
        <v/>
      </c>
      <c r="K61" s="6">
        <f>IF(N61&lt;&gt;"Ready","",IF(G61&lt;&gt;"",0,MAX(0,ROUND((Assumptions!$B$2-F61)*1440,0))))</f>
        <v/>
      </c>
      <c r="L61" s="6">
        <f>IF(N61&lt;&gt;"Ready","",IF(H61&lt;&gt;"",0,MAX(0,ROUND((Assumptions!$B$2-F61)*1440,0))))</f>
        <v/>
      </c>
      <c r="M61" s="7">
        <f>IF(N61="","",IF(N61&lt;&gt;"Ready","Review input",IF(AND(G61="",K61&gt;=Assumptions!$B$3),"Follow up: relief",IF(AND(H61="",L61&gt;=Assumptions!$B$4),"Follow up: handover","No threshold alert"))))</f>
        <v/>
      </c>
      <c r="N61" s="7">
        <f>IF(COUNTA(A61:I61)=0,"",IF(OR(COUNTA(A61:F61)&lt;6,COUNT(E61:F61)&lt;&gt;2,AND(G61&lt;&gt;"",NOT(ISNUMBER(G61))),AND(H61&lt;&gt;"",NOT(ISNUMBER(H61))),COUNT(Assumptions!$B$2:$B$4)&lt;&gt;3,COUNTIF($A$2:$A$101,A61)&gt;1,COUNTIF(Assumptions!$D$2:$D$5,B61)=0),"Review input",IF(OR(E61&lt;1,E61&gt;=2958466,F61&lt;1,F61&gt;=2958466,AND(G61&lt;&gt;"",OR(G61&lt;1,G61&gt;=2958466)),AND(H61&lt;&gt;"",OR(H61&lt;1,H61&gt;=2958466)),Assumptions!$B$2&lt;1,Assumptions!$B$2&gt;=2958466,Assumptions!$B$3&lt;=0,Assumptions!$B$4&lt;=0,MOD(Assumptions!$B$3,1)&lt;&gt;0,MOD(Assumptions!$B$4,1)&lt;&gt;0),"Review input",IF(OR(F61&lt;E61,AND(G61&lt;&gt;"",OR(G61&lt;E61,G61&gt;Assumptions!$B$2)),AND(H61&lt;&gt;"",OR(G61="",H61&lt;G61,H61&gt;Assumptions!$B$2))),"Review input","Ready"))))</f>
        <v/>
      </c>
    </row>
    <row r="62" ht="43" customHeight="1">
      <c r="A62" s="2" t="n"/>
      <c r="B62" s="2" t="n"/>
      <c r="C62" s="2" t="n"/>
      <c r="D62" s="2" t="n"/>
      <c r="E62" s="19" t="n"/>
      <c r="F62" s="19" t="n"/>
      <c r="G62" s="19" t="n"/>
      <c r="H62" s="19" t="n"/>
      <c r="I62" s="2" t="n"/>
      <c r="J62" s="4">
        <f>IF(OR(N62&lt;&gt;"Ready",G62=""),"",MAX(0,ROUND((G62-F62)*1440,0)))</f>
        <v/>
      </c>
      <c r="K62" s="4">
        <f>IF(N62&lt;&gt;"Ready","",IF(G62&lt;&gt;"",0,MAX(0,ROUND((Assumptions!$B$2-F62)*1440,0))))</f>
        <v/>
      </c>
      <c r="L62" s="4">
        <f>IF(N62&lt;&gt;"Ready","",IF(H62&lt;&gt;"",0,MAX(0,ROUND((Assumptions!$B$2-F62)*1440,0))))</f>
        <v/>
      </c>
      <c r="M62" s="5">
        <f>IF(N62="","",IF(N62&lt;&gt;"Ready","Review input",IF(AND(G62="",K62&gt;=Assumptions!$B$3),"Follow up: relief",IF(AND(H62="",L62&gt;=Assumptions!$B$4),"Follow up: handover","No threshold alert"))))</f>
        <v/>
      </c>
      <c r="N62" s="5">
        <f>IF(COUNTA(A62:I62)=0,"",IF(OR(COUNTA(A62:F62)&lt;6,COUNT(E62:F62)&lt;&gt;2,AND(G62&lt;&gt;"",NOT(ISNUMBER(G62))),AND(H62&lt;&gt;"",NOT(ISNUMBER(H62))),COUNT(Assumptions!$B$2:$B$4)&lt;&gt;3,COUNTIF($A$2:$A$101,A62)&gt;1,COUNTIF(Assumptions!$D$2:$D$5,B62)=0),"Review input",IF(OR(E62&lt;1,E62&gt;=2958466,F62&lt;1,F62&gt;=2958466,AND(G62&lt;&gt;"",OR(G62&lt;1,G62&gt;=2958466)),AND(H62&lt;&gt;"",OR(H62&lt;1,H62&gt;=2958466)),Assumptions!$B$2&lt;1,Assumptions!$B$2&gt;=2958466,Assumptions!$B$3&lt;=0,Assumptions!$B$4&lt;=0,MOD(Assumptions!$B$3,1)&lt;&gt;0,MOD(Assumptions!$B$4,1)&lt;&gt;0),"Review input",IF(OR(F62&lt;E62,AND(G62&lt;&gt;"",OR(G62&lt;E62,G62&gt;Assumptions!$B$2)),AND(H62&lt;&gt;"",OR(G62="",H62&lt;G62,H62&gt;Assumptions!$B$2))),"Review input","Ready"))))</f>
        <v/>
      </c>
    </row>
    <row r="63" ht="43" customHeight="1">
      <c r="A63" s="2" t="n"/>
      <c r="B63" s="2" t="n"/>
      <c r="C63" s="2" t="n"/>
      <c r="D63" s="2" t="n"/>
      <c r="E63" s="19" t="n"/>
      <c r="F63" s="19" t="n"/>
      <c r="G63" s="19" t="n"/>
      <c r="H63" s="19" t="n"/>
      <c r="I63" s="2" t="n"/>
      <c r="J63" s="6">
        <f>IF(OR(N63&lt;&gt;"Ready",G63=""),"",MAX(0,ROUND((G63-F63)*1440,0)))</f>
        <v/>
      </c>
      <c r="K63" s="6">
        <f>IF(N63&lt;&gt;"Ready","",IF(G63&lt;&gt;"",0,MAX(0,ROUND((Assumptions!$B$2-F63)*1440,0))))</f>
        <v/>
      </c>
      <c r="L63" s="6">
        <f>IF(N63&lt;&gt;"Ready","",IF(H63&lt;&gt;"",0,MAX(0,ROUND((Assumptions!$B$2-F63)*1440,0))))</f>
        <v/>
      </c>
      <c r="M63" s="7">
        <f>IF(N63="","",IF(N63&lt;&gt;"Ready","Review input",IF(AND(G63="",K63&gt;=Assumptions!$B$3),"Follow up: relief",IF(AND(H63="",L63&gt;=Assumptions!$B$4),"Follow up: handover","No threshold alert"))))</f>
        <v/>
      </c>
      <c r="N63" s="7">
        <f>IF(COUNTA(A63:I63)=0,"",IF(OR(COUNTA(A63:F63)&lt;6,COUNT(E63:F63)&lt;&gt;2,AND(G63&lt;&gt;"",NOT(ISNUMBER(G63))),AND(H63&lt;&gt;"",NOT(ISNUMBER(H63))),COUNT(Assumptions!$B$2:$B$4)&lt;&gt;3,COUNTIF($A$2:$A$101,A63)&gt;1,COUNTIF(Assumptions!$D$2:$D$5,B63)=0),"Review input",IF(OR(E63&lt;1,E63&gt;=2958466,F63&lt;1,F63&gt;=2958466,AND(G63&lt;&gt;"",OR(G63&lt;1,G63&gt;=2958466)),AND(H63&lt;&gt;"",OR(H63&lt;1,H63&gt;=2958466)),Assumptions!$B$2&lt;1,Assumptions!$B$2&gt;=2958466,Assumptions!$B$3&lt;=0,Assumptions!$B$4&lt;=0,MOD(Assumptions!$B$3,1)&lt;&gt;0,MOD(Assumptions!$B$4,1)&lt;&gt;0),"Review input",IF(OR(F63&lt;E63,AND(G63&lt;&gt;"",OR(G63&lt;E63,G63&gt;Assumptions!$B$2)),AND(H63&lt;&gt;"",OR(G63="",H63&lt;G63,H63&gt;Assumptions!$B$2))),"Review input","Ready"))))</f>
        <v/>
      </c>
    </row>
    <row r="64" ht="43" customHeight="1">
      <c r="A64" s="2" t="n"/>
      <c r="B64" s="2" t="n"/>
      <c r="C64" s="2" t="n"/>
      <c r="D64" s="2" t="n"/>
      <c r="E64" s="19" t="n"/>
      <c r="F64" s="19" t="n"/>
      <c r="G64" s="19" t="n"/>
      <c r="H64" s="19" t="n"/>
      <c r="I64" s="2" t="n"/>
      <c r="J64" s="4">
        <f>IF(OR(N64&lt;&gt;"Ready",G64=""),"",MAX(0,ROUND((G64-F64)*1440,0)))</f>
        <v/>
      </c>
      <c r="K64" s="4">
        <f>IF(N64&lt;&gt;"Ready","",IF(G64&lt;&gt;"",0,MAX(0,ROUND((Assumptions!$B$2-F64)*1440,0))))</f>
        <v/>
      </c>
      <c r="L64" s="4">
        <f>IF(N64&lt;&gt;"Ready","",IF(H64&lt;&gt;"",0,MAX(0,ROUND((Assumptions!$B$2-F64)*1440,0))))</f>
        <v/>
      </c>
      <c r="M64" s="5">
        <f>IF(N64="","",IF(N64&lt;&gt;"Ready","Review input",IF(AND(G64="",K64&gt;=Assumptions!$B$3),"Follow up: relief",IF(AND(H64="",L64&gt;=Assumptions!$B$4),"Follow up: handover","No threshold alert"))))</f>
        <v/>
      </c>
      <c r="N64" s="5">
        <f>IF(COUNTA(A64:I64)=0,"",IF(OR(COUNTA(A64:F64)&lt;6,COUNT(E64:F64)&lt;&gt;2,AND(G64&lt;&gt;"",NOT(ISNUMBER(G64))),AND(H64&lt;&gt;"",NOT(ISNUMBER(H64))),COUNT(Assumptions!$B$2:$B$4)&lt;&gt;3,COUNTIF($A$2:$A$101,A64)&gt;1,COUNTIF(Assumptions!$D$2:$D$5,B64)=0),"Review input",IF(OR(E64&lt;1,E64&gt;=2958466,F64&lt;1,F64&gt;=2958466,AND(G64&lt;&gt;"",OR(G64&lt;1,G64&gt;=2958466)),AND(H64&lt;&gt;"",OR(H64&lt;1,H64&gt;=2958466)),Assumptions!$B$2&lt;1,Assumptions!$B$2&gt;=2958466,Assumptions!$B$3&lt;=0,Assumptions!$B$4&lt;=0,MOD(Assumptions!$B$3,1)&lt;&gt;0,MOD(Assumptions!$B$4,1)&lt;&gt;0),"Review input",IF(OR(F64&lt;E64,AND(G64&lt;&gt;"",OR(G64&lt;E64,G64&gt;Assumptions!$B$2)),AND(H64&lt;&gt;"",OR(G64="",H64&lt;G64,H64&gt;Assumptions!$B$2))),"Review input","Ready"))))</f>
        <v/>
      </c>
    </row>
    <row r="65" ht="43" customHeight="1">
      <c r="A65" s="2" t="n"/>
      <c r="B65" s="2" t="n"/>
      <c r="C65" s="2" t="n"/>
      <c r="D65" s="2" t="n"/>
      <c r="E65" s="19" t="n"/>
      <c r="F65" s="19" t="n"/>
      <c r="G65" s="19" t="n"/>
      <c r="H65" s="19" t="n"/>
      <c r="I65" s="2" t="n"/>
      <c r="J65" s="6">
        <f>IF(OR(N65&lt;&gt;"Ready",G65=""),"",MAX(0,ROUND((G65-F65)*1440,0)))</f>
        <v/>
      </c>
      <c r="K65" s="6">
        <f>IF(N65&lt;&gt;"Ready","",IF(G65&lt;&gt;"",0,MAX(0,ROUND((Assumptions!$B$2-F65)*1440,0))))</f>
        <v/>
      </c>
      <c r="L65" s="6">
        <f>IF(N65&lt;&gt;"Ready","",IF(H65&lt;&gt;"",0,MAX(0,ROUND((Assumptions!$B$2-F65)*1440,0))))</f>
        <v/>
      </c>
      <c r="M65" s="7">
        <f>IF(N65="","",IF(N65&lt;&gt;"Ready","Review input",IF(AND(G65="",K65&gt;=Assumptions!$B$3),"Follow up: relief",IF(AND(H65="",L65&gt;=Assumptions!$B$4),"Follow up: handover","No threshold alert"))))</f>
        <v/>
      </c>
      <c r="N65" s="7">
        <f>IF(COUNTA(A65:I65)=0,"",IF(OR(COUNTA(A65:F65)&lt;6,COUNT(E65:F65)&lt;&gt;2,AND(G65&lt;&gt;"",NOT(ISNUMBER(G65))),AND(H65&lt;&gt;"",NOT(ISNUMBER(H65))),COUNT(Assumptions!$B$2:$B$4)&lt;&gt;3,COUNTIF($A$2:$A$101,A65)&gt;1,COUNTIF(Assumptions!$D$2:$D$5,B65)=0),"Review input",IF(OR(E65&lt;1,E65&gt;=2958466,F65&lt;1,F65&gt;=2958466,AND(G65&lt;&gt;"",OR(G65&lt;1,G65&gt;=2958466)),AND(H65&lt;&gt;"",OR(H65&lt;1,H65&gt;=2958466)),Assumptions!$B$2&lt;1,Assumptions!$B$2&gt;=2958466,Assumptions!$B$3&lt;=0,Assumptions!$B$4&lt;=0,MOD(Assumptions!$B$3,1)&lt;&gt;0,MOD(Assumptions!$B$4,1)&lt;&gt;0),"Review input",IF(OR(F65&lt;E65,AND(G65&lt;&gt;"",OR(G65&lt;E65,G65&gt;Assumptions!$B$2)),AND(H65&lt;&gt;"",OR(G65="",H65&lt;G65,H65&gt;Assumptions!$B$2))),"Review input","Ready"))))</f>
        <v/>
      </c>
    </row>
    <row r="66" ht="43" customHeight="1">
      <c r="A66" s="2" t="n"/>
      <c r="B66" s="2" t="n"/>
      <c r="C66" s="2" t="n"/>
      <c r="D66" s="2" t="n"/>
      <c r="E66" s="19" t="n"/>
      <c r="F66" s="19" t="n"/>
      <c r="G66" s="19" t="n"/>
      <c r="H66" s="19" t="n"/>
      <c r="I66" s="2" t="n"/>
      <c r="J66" s="4">
        <f>IF(OR(N66&lt;&gt;"Ready",G66=""),"",MAX(0,ROUND((G66-F66)*1440,0)))</f>
        <v/>
      </c>
      <c r="K66" s="4">
        <f>IF(N66&lt;&gt;"Ready","",IF(G66&lt;&gt;"",0,MAX(0,ROUND((Assumptions!$B$2-F66)*1440,0))))</f>
        <v/>
      </c>
      <c r="L66" s="4">
        <f>IF(N66&lt;&gt;"Ready","",IF(H66&lt;&gt;"",0,MAX(0,ROUND((Assumptions!$B$2-F66)*1440,0))))</f>
        <v/>
      </c>
      <c r="M66" s="5">
        <f>IF(N66="","",IF(N66&lt;&gt;"Ready","Review input",IF(AND(G66="",K66&gt;=Assumptions!$B$3),"Follow up: relief",IF(AND(H66="",L66&gt;=Assumptions!$B$4),"Follow up: handover","No threshold alert"))))</f>
        <v/>
      </c>
      <c r="N66" s="5">
        <f>IF(COUNTA(A66:I66)=0,"",IF(OR(COUNTA(A66:F66)&lt;6,COUNT(E66:F66)&lt;&gt;2,AND(G66&lt;&gt;"",NOT(ISNUMBER(G66))),AND(H66&lt;&gt;"",NOT(ISNUMBER(H66))),COUNT(Assumptions!$B$2:$B$4)&lt;&gt;3,COUNTIF($A$2:$A$101,A66)&gt;1,COUNTIF(Assumptions!$D$2:$D$5,B66)=0),"Review input",IF(OR(E66&lt;1,E66&gt;=2958466,F66&lt;1,F66&gt;=2958466,AND(G66&lt;&gt;"",OR(G66&lt;1,G66&gt;=2958466)),AND(H66&lt;&gt;"",OR(H66&lt;1,H66&gt;=2958466)),Assumptions!$B$2&lt;1,Assumptions!$B$2&gt;=2958466,Assumptions!$B$3&lt;=0,Assumptions!$B$4&lt;=0,MOD(Assumptions!$B$3,1)&lt;&gt;0,MOD(Assumptions!$B$4,1)&lt;&gt;0),"Review input",IF(OR(F66&lt;E66,AND(G66&lt;&gt;"",OR(G66&lt;E66,G66&gt;Assumptions!$B$2)),AND(H66&lt;&gt;"",OR(G66="",H66&lt;G66,H66&gt;Assumptions!$B$2))),"Review input","Ready"))))</f>
        <v/>
      </c>
    </row>
    <row r="67" ht="43" customHeight="1">
      <c r="A67" s="2" t="n"/>
      <c r="B67" s="2" t="n"/>
      <c r="C67" s="2" t="n"/>
      <c r="D67" s="2" t="n"/>
      <c r="E67" s="19" t="n"/>
      <c r="F67" s="19" t="n"/>
      <c r="G67" s="19" t="n"/>
      <c r="H67" s="19" t="n"/>
      <c r="I67" s="2" t="n"/>
      <c r="J67" s="6">
        <f>IF(OR(N67&lt;&gt;"Ready",G67=""),"",MAX(0,ROUND((G67-F67)*1440,0)))</f>
        <v/>
      </c>
      <c r="K67" s="6">
        <f>IF(N67&lt;&gt;"Ready","",IF(G67&lt;&gt;"",0,MAX(0,ROUND((Assumptions!$B$2-F67)*1440,0))))</f>
        <v/>
      </c>
      <c r="L67" s="6">
        <f>IF(N67&lt;&gt;"Ready","",IF(H67&lt;&gt;"",0,MAX(0,ROUND((Assumptions!$B$2-F67)*1440,0))))</f>
        <v/>
      </c>
      <c r="M67" s="7">
        <f>IF(N67="","",IF(N67&lt;&gt;"Ready","Review input",IF(AND(G67="",K67&gt;=Assumptions!$B$3),"Follow up: relief",IF(AND(H67="",L67&gt;=Assumptions!$B$4),"Follow up: handover","No threshold alert"))))</f>
        <v/>
      </c>
      <c r="N67" s="7">
        <f>IF(COUNTA(A67:I67)=0,"",IF(OR(COUNTA(A67:F67)&lt;6,COUNT(E67:F67)&lt;&gt;2,AND(G67&lt;&gt;"",NOT(ISNUMBER(G67))),AND(H67&lt;&gt;"",NOT(ISNUMBER(H67))),COUNT(Assumptions!$B$2:$B$4)&lt;&gt;3,COUNTIF($A$2:$A$101,A67)&gt;1,COUNTIF(Assumptions!$D$2:$D$5,B67)=0),"Review input",IF(OR(E67&lt;1,E67&gt;=2958466,F67&lt;1,F67&gt;=2958466,AND(G67&lt;&gt;"",OR(G67&lt;1,G67&gt;=2958466)),AND(H67&lt;&gt;"",OR(H67&lt;1,H67&gt;=2958466)),Assumptions!$B$2&lt;1,Assumptions!$B$2&gt;=2958466,Assumptions!$B$3&lt;=0,Assumptions!$B$4&lt;=0,MOD(Assumptions!$B$3,1)&lt;&gt;0,MOD(Assumptions!$B$4,1)&lt;&gt;0),"Review input",IF(OR(F67&lt;E67,AND(G67&lt;&gt;"",OR(G67&lt;E67,G67&gt;Assumptions!$B$2)),AND(H67&lt;&gt;"",OR(G67="",H67&lt;G67,H67&gt;Assumptions!$B$2))),"Review input","Ready"))))</f>
        <v/>
      </c>
    </row>
    <row r="68" ht="43" customHeight="1">
      <c r="A68" s="2" t="n"/>
      <c r="B68" s="2" t="n"/>
      <c r="C68" s="2" t="n"/>
      <c r="D68" s="2" t="n"/>
      <c r="E68" s="19" t="n"/>
      <c r="F68" s="19" t="n"/>
      <c r="G68" s="19" t="n"/>
      <c r="H68" s="19" t="n"/>
      <c r="I68" s="2" t="n"/>
      <c r="J68" s="4">
        <f>IF(OR(N68&lt;&gt;"Ready",G68=""),"",MAX(0,ROUND((G68-F68)*1440,0)))</f>
        <v/>
      </c>
      <c r="K68" s="4">
        <f>IF(N68&lt;&gt;"Ready","",IF(G68&lt;&gt;"",0,MAX(0,ROUND((Assumptions!$B$2-F68)*1440,0))))</f>
        <v/>
      </c>
      <c r="L68" s="4">
        <f>IF(N68&lt;&gt;"Ready","",IF(H68&lt;&gt;"",0,MAX(0,ROUND((Assumptions!$B$2-F68)*1440,0))))</f>
        <v/>
      </c>
      <c r="M68" s="5">
        <f>IF(N68="","",IF(N68&lt;&gt;"Ready","Review input",IF(AND(G68="",K68&gt;=Assumptions!$B$3),"Follow up: relief",IF(AND(H68="",L68&gt;=Assumptions!$B$4),"Follow up: handover","No threshold alert"))))</f>
        <v/>
      </c>
      <c r="N68" s="5">
        <f>IF(COUNTA(A68:I68)=0,"",IF(OR(COUNTA(A68:F68)&lt;6,COUNT(E68:F68)&lt;&gt;2,AND(G68&lt;&gt;"",NOT(ISNUMBER(G68))),AND(H68&lt;&gt;"",NOT(ISNUMBER(H68))),COUNT(Assumptions!$B$2:$B$4)&lt;&gt;3,COUNTIF($A$2:$A$101,A68)&gt;1,COUNTIF(Assumptions!$D$2:$D$5,B68)=0),"Review input",IF(OR(E68&lt;1,E68&gt;=2958466,F68&lt;1,F68&gt;=2958466,AND(G68&lt;&gt;"",OR(G68&lt;1,G68&gt;=2958466)),AND(H68&lt;&gt;"",OR(H68&lt;1,H68&gt;=2958466)),Assumptions!$B$2&lt;1,Assumptions!$B$2&gt;=2958466,Assumptions!$B$3&lt;=0,Assumptions!$B$4&lt;=0,MOD(Assumptions!$B$3,1)&lt;&gt;0,MOD(Assumptions!$B$4,1)&lt;&gt;0),"Review input",IF(OR(F68&lt;E68,AND(G68&lt;&gt;"",OR(G68&lt;E68,G68&gt;Assumptions!$B$2)),AND(H68&lt;&gt;"",OR(G68="",H68&lt;G68,H68&gt;Assumptions!$B$2))),"Review input","Ready"))))</f>
        <v/>
      </c>
    </row>
    <row r="69" ht="43" customHeight="1">
      <c r="A69" s="2" t="n"/>
      <c r="B69" s="2" t="n"/>
      <c r="C69" s="2" t="n"/>
      <c r="D69" s="2" t="n"/>
      <c r="E69" s="19" t="n"/>
      <c r="F69" s="19" t="n"/>
      <c r="G69" s="19" t="n"/>
      <c r="H69" s="19" t="n"/>
      <c r="I69" s="2" t="n"/>
      <c r="J69" s="6">
        <f>IF(OR(N69&lt;&gt;"Ready",G69=""),"",MAX(0,ROUND((G69-F69)*1440,0)))</f>
        <v/>
      </c>
      <c r="K69" s="6">
        <f>IF(N69&lt;&gt;"Ready","",IF(G69&lt;&gt;"",0,MAX(0,ROUND((Assumptions!$B$2-F69)*1440,0))))</f>
        <v/>
      </c>
      <c r="L69" s="6">
        <f>IF(N69&lt;&gt;"Ready","",IF(H69&lt;&gt;"",0,MAX(0,ROUND((Assumptions!$B$2-F69)*1440,0))))</f>
        <v/>
      </c>
      <c r="M69" s="7">
        <f>IF(N69="","",IF(N69&lt;&gt;"Ready","Review input",IF(AND(G69="",K69&gt;=Assumptions!$B$3),"Follow up: relief",IF(AND(H69="",L69&gt;=Assumptions!$B$4),"Follow up: handover","No threshold alert"))))</f>
        <v/>
      </c>
      <c r="N69" s="7">
        <f>IF(COUNTA(A69:I69)=0,"",IF(OR(COUNTA(A69:F69)&lt;6,COUNT(E69:F69)&lt;&gt;2,AND(G69&lt;&gt;"",NOT(ISNUMBER(G69))),AND(H69&lt;&gt;"",NOT(ISNUMBER(H69))),COUNT(Assumptions!$B$2:$B$4)&lt;&gt;3,COUNTIF($A$2:$A$101,A69)&gt;1,COUNTIF(Assumptions!$D$2:$D$5,B69)=0),"Review input",IF(OR(E69&lt;1,E69&gt;=2958466,F69&lt;1,F69&gt;=2958466,AND(G69&lt;&gt;"",OR(G69&lt;1,G69&gt;=2958466)),AND(H69&lt;&gt;"",OR(H69&lt;1,H69&gt;=2958466)),Assumptions!$B$2&lt;1,Assumptions!$B$2&gt;=2958466,Assumptions!$B$3&lt;=0,Assumptions!$B$4&lt;=0,MOD(Assumptions!$B$3,1)&lt;&gt;0,MOD(Assumptions!$B$4,1)&lt;&gt;0),"Review input",IF(OR(F69&lt;E69,AND(G69&lt;&gt;"",OR(G69&lt;E69,G69&gt;Assumptions!$B$2)),AND(H69&lt;&gt;"",OR(G69="",H69&lt;G69,H69&gt;Assumptions!$B$2))),"Review input","Ready"))))</f>
        <v/>
      </c>
    </row>
    <row r="70" ht="43" customHeight="1">
      <c r="A70" s="2" t="n"/>
      <c r="B70" s="2" t="n"/>
      <c r="C70" s="2" t="n"/>
      <c r="D70" s="2" t="n"/>
      <c r="E70" s="19" t="n"/>
      <c r="F70" s="19" t="n"/>
      <c r="G70" s="19" t="n"/>
      <c r="H70" s="19" t="n"/>
      <c r="I70" s="2" t="n"/>
      <c r="J70" s="4">
        <f>IF(OR(N70&lt;&gt;"Ready",G70=""),"",MAX(0,ROUND((G70-F70)*1440,0)))</f>
        <v/>
      </c>
      <c r="K70" s="4">
        <f>IF(N70&lt;&gt;"Ready","",IF(G70&lt;&gt;"",0,MAX(0,ROUND((Assumptions!$B$2-F70)*1440,0))))</f>
        <v/>
      </c>
      <c r="L70" s="4">
        <f>IF(N70&lt;&gt;"Ready","",IF(H70&lt;&gt;"",0,MAX(0,ROUND((Assumptions!$B$2-F70)*1440,0))))</f>
        <v/>
      </c>
      <c r="M70" s="5">
        <f>IF(N70="","",IF(N70&lt;&gt;"Ready","Review input",IF(AND(G70="",K70&gt;=Assumptions!$B$3),"Follow up: relief",IF(AND(H70="",L70&gt;=Assumptions!$B$4),"Follow up: handover","No threshold alert"))))</f>
        <v/>
      </c>
      <c r="N70" s="5">
        <f>IF(COUNTA(A70:I70)=0,"",IF(OR(COUNTA(A70:F70)&lt;6,COUNT(E70:F70)&lt;&gt;2,AND(G70&lt;&gt;"",NOT(ISNUMBER(G70))),AND(H70&lt;&gt;"",NOT(ISNUMBER(H70))),COUNT(Assumptions!$B$2:$B$4)&lt;&gt;3,COUNTIF($A$2:$A$101,A70)&gt;1,COUNTIF(Assumptions!$D$2:$D$5,B70)=0),"Review input",IF(OR(E70&lt;1,E70&gt;=2958466,F70&lt;1,F70&gt;=2958466,AND(G70&lt;&gt;"",OR(G70&lt;1,G70&gt;=2958466)),AND(H70&lt;&gt;"",OR(H70&lt;1,H70&gt;=2958466)),Assumptions!$B$2&lt;1,Assumptions!$B$2&gt;=2958466,Assumptions!$B$3&lt;=0,Assumptions!$B$4&lt;=0,MOD(Assumptions!$B$3,1)&lt;&gt;0,MOD(Assumptions!$B$4,1)&lt;&gt;0),"Review input",IF(OR(F70&lt;E70,AND(G70&lt;&gt;"",OR(G70&lt;E70,G70&gt;Assumptions!$B$2)),AND(H70&lt;&gt;"",OR(G70="",H70&lt;G70,H70&gt;Assumptions!$B$2))),"Review input","Ready"))))</f>
        <v/>
      </c>
    </row>
    <row r="71" ht="43" customHeight="1">
      <c r="A71" s="2" t="n"/>
      <c r="B71" s="2" t="n"/>
      <c r="C71" s="2" t="n"/>
      <c r="D71" s="2" t="n"/>
      <c r="E71" s="19" t="n"/>
      <c r="F71" s="19" t="n"/>
      <c r="G71" s="19" t="n"/>
      <c r="H71" s="19" t="n"/>
      <c r="I71" s="2" t="n"/>
      <c r="J71" s="6">
        <f>IF(OR(N71&lt;&gt;"Ready",G71=""),"",MAX(0,ROUND((G71-F71)*1440,0)))</f>
        <v/>
      </c>
      <c r="K71" s="6">
        <f>IF(N71&lt;&gt;"Ready","",IF(G71&lt;&gt;"",0,MAX(0,ROUND((Assumptions!$B$2-F71)*1440,0))))</f>
        <v/>
      </c>
      <c r="L71" s="6">
        <f>IF(N71&lt;&gt;"Ready","",IF(H71&lt;&gt;"",0,MAX(0,ROUND((Assumptions!$B$2-F71)*1440,0))))</f>
        <v/>
      </c>
      <c r="M71" s="7">
        <f>IF(N71="","",IF(N71&lt;&gt;"Ready","Review input",IF(AND(G71="",K71&gt;=Assumptions!$B$3),"Follow up: relief",IF(AND(H71="",L71&gt;=Assumptions!$B$4),"Follow up: handover","No threshold alert"))))</f>
        <v/>
      </c>
      <c r="N71" s="7">
        <f>IF(COUNTA(A71:I71)=0,"",IF(OR(COUNTA(A71:F71)&lt;6,COUNT(E71:F71)&lt;&gt;2,AND(G71&lt;&gt;"",NOT(ISNUMBER(G71))),AND(H71&lt;&gt;"",NOT(ISNUMBER(H71))),COUNT(Assumptions!$B$2:$B$4)&lt;&gt;3,COUNTIF($A$2:$A$101,A71)&gt;1,COUNTIF(Assumptions!$D$2:$D$5,B71)=0),"Review input",IF(OR(E71&lt;1,E71&gt;=2958466,F71&lt;1,F71&gt;=2958466,AND(G71&lt;&gt;"",OR(G71&lt;1,G71&gt;=2958466)),AND(H71&lt;&gt;"",OR(H71&lt;1,H71&gt;=2958466)),Assumptions!$B$2&lt;1,Assumptions!$B$2&gt;=2958466,Assumptions!$B$3&lt;=0,Assumptions!$B$4&lt;=0,MOD(Assumptions!$B$3,1)&lt;&gt;0,MOD(Assumptions!$B$4,1)&lt;&gt;0),"Review input",IF(OR(F71&lt;E71,AND(G71&lt;&gt;"",OR(G71&lt;E71,G71&gt;Assumptions!$B$2)),AND(H71&lt;&gt;"",OR(G71="",H71&lt;G71,H71&gt;Assumptions!$B$2))),"Review input","Ready"))))</f>
        <v/>
      </c>
    </row>
    <row r="72" ht="43" customHeight="1">
      <c r="A72" s="2" t="n"/>
      <c r="B72" s="2" t="n"/>
      <c r="C72" s="2" t="n"/>
      <c r="D72" s="2" t="n"/>
      <c r="E72" s="19" t="n"/>
      <c r="F72" s="19" t="n"/>
      <c r="G72" s="19" t="n"/>
      <c r="H72" s="19" t="n"/>
      <c r="I72" s="2" t="n"/>
      <c r="J72" s="4">
        <f>IF(OR(N72&lt;&gt;"Ready",G72=""),"",MAX(0,ROUND((G72-F72)*1440,0)))</f>
        <v/>
      </c>
      <c r="K72" s="4">
        <f>IF(N72&lt;&gt;"Ready","",IF(G72&lt;&gt;"",0,MAX(0,ROUND((Assumptions!$B$2-F72)*1440,0))))</f>
        <v/>
      </c>
      <c r="L72" s="4">
        <f>IF(N72&lt;&gt;"Ready","",IF(H72&lt;&gt;"",0,MAX(0,ROUND((Assumptions!$B$2-F72)*1440,0))))</f>
        <v/>
      </c>
      <c r="M72" s="5">
        <f>IF(N72="","",IF(N72&lt;&gt;"Ready","Review input",IF(AND(G72="",K72&gt;=Assumptions!$B$3),"Follow up: relief",IF(AND(H72="",L72&gt;=Assumptions!$B$4),"Follow up: handover","No threshold alert"))))</f>
        <v/>
      </c>
      <c r="N72" s="5">
        <f>IF(COUNTA(A72:I72)=0,"",IF(OR(COUNTA(A72:F72)&lt;6,COUNT(E72:F72)&lt;&gt;2,AND(G72&lt;&gt;"",NOT(ISNUMBER(G72))),AND(H72&lt;&gt;"",NOT(ISNUMBER(H72))),COUNT(Assumptions!$B$2:$B$4)&lt;&gt;3,COUNTIF($A$2:$A$101,A72)&gt;1,COUNTIF(Assumptions!$D$2:$D$5,B72)=0),"Review input",IF(OR(E72&lt;1,E72&gt;=2958466,F72&lt;1,F72&gt;=2958466,AND(G72&lt;&gt;"",OR(G72&lt;1,G72&gt;=2958466)),AND(H72&lt;&gt;"",OR(H72&lt;1,H72&gt;=2958466)),Assumptions!$B$2&lt;1,Assumptions!$B$2&gt;=2958466,Assumptions!$B$3&lt;=0,Assumptions!$B$4&lt;=0,MOD(Assumptions!$B$3,1)&lt;&gt;0,MOD(Assumptions!$B$4,1)&lt;&gt;0),"Review input",IF(OR(F72&lt;E72,AND(G72&lt;&gt;"",OR(G72&lt;E72,G72&gt;Assumptions!$B$2)),AND(H72&lt;&gt;"",OR(G72="",H72&lt;G72,H72&gt;Assumptions!$B$2))),"Review input","Ready"))))</f>
        <v/>
      </c>
    </row>
    <row r="73" ht="43" customHeight="1">
      <c r="A73" s="2" t="n"/>
      <c r="B73" s="2" t="n"/>
      <c r="C73" s="2" t="n"/>
      <c r="D73" s="2" t="n"/>
      <c r="E73" s="19" t="n"/>
      <c r="F73" s="19" t="n"/>
      <c r="G73" s="19" t="n"/>
      <c r="H73" s="19" t="n"/>
      <c r="I73" s="2" t="n"/>
      <c r="J73" s="6">
        <f>IF(OR(N73&lt;&gt;"Ready",G73=""),"",MAX(0,ROUND((G73-F73)*1440,0)))</f>
        <v/>
      </c>
      <c r="K73" s="6">
        <f>IF(N73&lt;&gt;"Ready","",IF(G73&lt;&gt;"",0,MAX(0,ROUND((Assumptions!$B$2-F73)*1440,0))))</f>
        <v/>
      </c>
      <c r="L73" s="6">
        <f>IF(N73&lt;&gt;"Ready","",IF(H73&lt;&gt;"",0,MAX(0,ROUND((Assumptions!$B$2-F73)*1440,0))))</f>
        <v/>
      </c>
      <c r="M73" s="7">
        <f>IF(N73="","",IF(N73&lt;&gt;"Ready","Review input",IF(AND(G73="",K73&gt;=Assumptions!$B$3),"Follow up: relief",IF(AND(H73="",L73&gt;=Assumptions!$B$4),"Follow up: handover","No threshold alert"))))</f>
        <v/>
      </c>
      <c r="N73" s="7">
        <f>IF(COUNTA(A73:I73)=0,"",IF(OR(COUNTA(A73:F73)&lt;6,COUNT(E73:F73)&lt;&gt;2,AND(G73&lt;&gt;"",NOT(ISNUMBER(G73))),AND(H73&lt;&gt;"",NOT(ISNUMBER(H73))),COUNT(Assumptions!$B$2:$B$4)&lt;&gt;3,COUNTIF($A$2:$A$101,A73)&gt;1,COUNTIF(Assumptions!$D$2:$D$5,B73)=0),"Review input",IF(OR(E73&lt;1,E73&gt;=2958466,F73&lt;1,F73&gt;=2958466,AND(G73&lt;&gt;"",OR(G73&lt;1,G73&gt;=2958466)),AND(H73&lt;&gt;"",OR(H73&lt;1,H73&gt;=2958466)),Assumptions!$B$2&lt;1,Assumptions!$B$2&gt;=2958466,Assumptions!$B$3&lt;=0,Assumptions!$B$4&lt;=0,MOD(Assumptions!$B$3,1)&lt;&gt;0,MOD(Assumptions!$B$4,1)&lt;&gt;0),"Review input",IF(OR(F73&lt;E73,AND(G73&lt;&gt;"",OR(G73&lt;E73,G73&gt;Assumptions!$B$2)),AND(H73&lt;&gt;"",OR(G73="",H73&lt;G73,H73&gt;Assumptions!$B$2))),"Review input","Ready"))))</f>
        <v/>
      </c>
    </row>
    <row r="74" ht="43" customHeight="1">
      <c r="A74" s="2" t="n"/>
      <c r="B74" s="2" t="n"/>
      <c r="C74" s="2" t="n"/>
      <c r="D74" s="2" t="n"/>
      <c r="E74" s="19" t="n"/>
      <c r="F74" s="19" t="n"/>
      <c r="G74" s="19" t="n"/>
      <c r="H74" s="19" t="n"/>
      <c r="I74" s="2" t="n"/>
      <c r="J74" s="4">
        <f>IF(OR(N74&lt;&gt;"Ready",G74=""),"",MAX(0,ROUND((G74-F74)*1440,0)))</f>
        <v/>
      </c>
      <c r="K74" s="4">
        <f>IF(N74&lt;&gt;"Ready","",IF(G74&lt;&gt;"",0,MAX(0,ROUND((Assumptions!$B$2-F74)*1440,0))))</f>
        <v/>
      </c>
      <c r="L74" s="4">
        <f>IF(N74&lt;&gt;"Ready","",IF(H74&lt;&gt;"",0,MAX(0,ROUND((Assumptions!$B$2-F74)*1440,0))))</f>
        <v/>
      </c>
      <c r="M74" s="5">
        <f>IF(N74="","",IF(N74&lt;&gt;"Ready","Review input",IF(AND(G74="",K74&gt;=Assumptions!$B$3),"Follow up: relief",IF(AND(H74="",L74&gt;=Assumptions!$B$4),"Follow up: handover","No threshold alert"))))</f>
        <v/>
      </c>
      <c r="N74" s="5">
        <f>IF(COUNTA(A74:I74)=0,"",IF(OR(COUNTA(A74:F74)&lt;6,COUNT(E74:F74)&lt;&gt;2,AND(G74&lt;&gt;"",NOT(ISNUMBER(G74))),AND(H74&lt;&gt;"",NOT(ISNUMBER(H74))),COUNT(Assumptions!$B$2:$B$4)&lt;&gt;3,COUNTIF($A$2:$A$101,A74)&gt;1,COUNTIF(Assumptions!$D$2:$D$5,B74)=0),"Review input",IF(OR(E74&lt;1,E74&gt;=2958466,F74&lt;1,F74&gt;=2958466,AND(G74&lt;&gt;"",OR(G74&lt;1,G74&gt;=2958466)),AND(H74&lt;&gt;"",OR(H74&lt;1,H74&gt;=2958466)),Assumptions!$B$2&lt;1,Assumptions!$B$2&gt;=2958466,Assumptions!$B$3&lt;=0,Assumptions!$B$4&lt;=0,MOD(Assumptions!$B$3,1)&lt;&gt;0,MOD(Assumptions!$B$4,1)&lt;&gt;0),"Review input",IF(OR(F74&lt;E74,AND(G74&lt;&gt;"",OR(G74&lt;E74,G74&gt;Assumptions!$B$2)),AND(H74&lt;&gt;"",OR(G74="",H74&lt;G74,H74&gt;Assumptions!$B$2))),"Review input","Ready"))))</f>
        <v/>
      </c>
    </row>
    <row r="75" ht="43" customHeight="1">
      <c r="A75" s="2" t="n"/>
      <c r="B75" s="2" t="n"/>
      <c r="C75" s="2" t="n"/>
      <c r="D75" s="2" t="n"/>
      <c r="E75" s="19" t="n"/>
      <c r="F75" s="19" t="n"/>
      <c r="G75" s="19" t="n"/>
      <c r="H75" s="19" t="n"/>
      <c r="I75" s="2" t="n"/>
      <c r="J75" s="6">
        <f>IF(OR(N75&lt;&gt;"Ready",G75=""),"",MAX(0,ROUND((G75-F75)*1440,0)))</f>
        <v/>
      </c>
      <c r="K75" s="6">
        <f>IF(N75&lt;&gt;"Ready","",IF(G75&lt;&gt;"",0,MAX(0,ROUND((Assumptions!$B$2-F75)*1440,0))))</f>
        <v/>
      </c>
      <c r="L75" s="6">
        <f>IF(N75&lt;&gt;"Ready","",IF(H75&lt;&gt;"",0,MAX(0,ROUND((Assumptions!$B$2-F75)*1440,0))))</f>
        <v/>
      </c>
      <c r="M75" s="7">
        <f>IF(N75="","",IF(N75&lt;&gt;"Ready","Review input",IF(AND(G75="",K75&gt;=Assumptions!$B$3),"Follow up: relief",IF(AND(H75="",L75&gt;=Assumptions!$B$4),"Follow up: handover","No threshold alert"))))</f>
        <v/>
      </c>
      <c r="N75" s="7">
        <f>IF(COUNTA(A75:I75)=0,"",IF(OR(COUNTA(A75:F75)&lt;6,COUNT(E75:F75)&lt;&gt;2,AND(G75&lt;&gt;"",NOT(ISNUMBER(G75))),AND(H75&lt;&gt;"",NOT(ISNUMBER(H75))),COUNT(Assumptions!$B$2:$B$4)&lt;&gt;3,COUNTIF($A$2:$A$101,A75)&gt;1,COUNTIF(Assumptions!$D$2:$D$5,B75)=0),"Review input",IF(OR(E75&lt;1,E75&gt;=2958466,F75&lt;1,F75&gt;=2958466,AND(G75&lt;&gt;"",OR(G75&lt;1,G75&gt;=2958466)),AND(H75&lt;&gt;"",OR(H75&lt;1,H75&gt;=2958466)),Assumptions!$B$2&lt;1,Assumptions!$B$2&gt;=2958466,Assumptions!$B$3&lt;=0,Assumptions!$B$4&lt;=0,MOD(Assumptions!$B$3,1)&lt;&gt;0,MOD(Assumptions!$B$4,1)&lt;&gt;0),"Review input",IF(OR(F75&lt;E75,AND(G75&lt;&gt;"",OR(G75&lt;E75,G75&gt;Assumptions!$B$2)),AND(H75&lt;&gt;"",OR(G75="",H75&lt;G75,H75&gt;Assumptions!$B$2))),"Review input","Ready"))))</f>
        <v/>
      </c>
    </row>
    <row r="76" ht="43" customHeight="1">
      <c r="A76" s="2" t="n"/>
      <c r="B76" s="2" t="n"/>
      <c r="C76" s="2" t="n"/>
      <c r="D76" s="2" t="n"/>
      <c r="E76" s="19" t="n"/>
      <c r="F76" s="19" t="n"/>
      <c r="G76" s="19" t="n"/>
      <c r="H76" s="19" t="n"/>
      <c r="I76" s="2" t="n"/>
      <c r="J76" s="4">
        <f>IF(OR(N76&lt;&gt;"Ready",G76=""),"",MAX(0,ROUND((G76-F76)*1440,0)))</f>
        <v/>
      </c>
      <c r="K76" s="4">
        <f>IF(N76&lt;&gt;"Ready","",IF(G76&lt;&gt;"",0,MAX(0,ROUND((Assumptions!$B$2-F76)*1440,0))))</f>
        <v/>
      </c>
      <c r="L76" s="4">
        <f>IF(N76&lt;&gt;"Ready","",IF(H76&lt;&gt;"",0,MAX(0,ROUND((Assumptions!$B$2-F76)*1440,0))))</f>
        <v/>
      </c>
      <c r="M76" s="5">
        <f>IF(N76="","",IF(N76&lt;&gt;"Ready","Review input",IF(AND(G76="",K76&gt;=Assumptions!$B$3),"Follow up: relief",IF(AND(H76="",L76&gt;=Assumptions!$B$4),"Follow up: handover","No threshold alert"))))</f>
        <v/>
      </c>
      <c r="N76" s="5">
        <f>IF(COUNTA(A76:I76)=0,"",IF(OR(COUNTA(A76:F76)&lt;6,COUNT(E76:F76)&lt;&gt;2,AND(G76&lt;&gt;"",NOT(ISNUMBER(G76))),AND(H76&lt;&gt;"",NOT(ISNUMBER(H76))),COUNT(Assumptions!$B$2:$B$4)&lt;&gt;3,COUNTIF($A$2:$A$101,A76)&gt;1,COUNTIF(Assumptions!$D$2:$D$5,B76)=0),"Review input",IF(OR(E76&lt;1,E76&gt;=2958466,F76&lt;1,F76&gt;=2958466,AND(G76&lt;&gt;"",OR(G76&lt;1,G76&gt;=2958466)),AND(H76&lt;&gt;"",OR(H76&lt;1,H76&gt;=2958466)),Assumptions!$B$2&lt;1,Assumptions!$B$2&gt;=2958466,Assumptions!$B$3&lt;=0,Assumptions!$B$4&lt;=0,MOD(Assumptions!$B$3,1)&lt;&gt;0,MOD(Assumptions!$B$4,1)&lt;&gt;0),"Review input",IF(OR(F76&lt;E76,AND(G76&lt;&gt;"",OR(G76&lt;E76,G76&gt;Assumptions!$B$2)),AND(H76&lt;&gt;"",OR(G76="",H76&lt;G76,H76&gt;Assumptions!$B$2))),"Review input","Ready"))))</f>
        <v/>
      </c>
    </row>
    <row r="77" ht="43" customHeight="1">
      <c r="A77" s="2" t="n"/>
      <c r="B77" s="2" t="n"/>
      <c r="C77" s="2" t="n"/>
      <c r="D77" s="2" t="n"/>
      <c r="E77" s="19" t="n"/>
      <c r="F77" s="19" t="n"/>
      <c r="G77" s="19" t="n"/>
      <c r="H77" s="19" t="n"/>
      <c r="I77" s="2" t="n"/>
      <c r="J77" s="6">
        <f>IF(OR(N77&lt;&gt;"Ready",G77=""),"",MAX(0,ROUND((G77-F77)*1440,0)))</f>
        <v/>
      </c>
      <c r="K77" s="6">
        <f>IF(N77&lt;&gt;"Ready","",IF(G77&lt;&gt;"",0,MAX(0,ROUND((Assumptions!$B$2-F77)*1440,0))))</f>
        <v/>
      </c>
      <c r="L77" s="6">
        <f>IF(N77&lt;&gt;"Ready","",IF(H77&lt;&gt;"",0,MAX(0,ROUND((Assumptions!$B$2-F77)*1440,0))))</f>
        <v/>
      </c>
      <c r="M77" s="7">
        <f>IF(N77="","",IF(N77&lt;&gt;"Ready","Review input",IF(AND(G77="",K77&gt;=Assumptions!$B$3),"Follow up: relief",IF(AND(H77="",L77&gt;=Assumptions!$B$4),"Follow up: handover","No threshold alert"))))</f>
        <v/>
      </c>
      <c r="N77" s="7">
        <f>IF(COUNTA(A77:I77)=0,"",IF(OR(COUNTA(A77:F77)&lt;6,COUNT(E77:F77)&lt;&gt;2,AND(G77&lt;&gt;"",NOT(ISNUMBER(G77))),AND(H77&lt;&gt;"",NOT(ISNUMBER(H77))),COUNT(Assumptions!$B$2:$B$4)&lt;&gt;3,COUNTIF($A$2:$A$101,A77)&gt;1,COUNTIF(Assumptions!$D$2:$D$5,B77)=0),"Review input",IF(OR(E77&lt;1,E77&gt;=2958466,F77&lt;1,F77&gt;=2958466,AND(G77&lt;&gt;"",OR(G77&lt;1,G77&gt;=2958466)),AND(H77&lt;&gt;"",OR(H77&lt;1,H77&gt;=2958466)),Assumptions!$B$2&lt;1,Assumptions!$B$2&gt;=2958466,Assumptions!$B$3&lt;=0,Assumptions!$B$4&lt;=0,MOD(Assumptions!$B$3,1)&lt;&gt;0,MOD(Assumptions!$B$4,1)&lt;&gt;0),"Review input",IF(OR(F77&lt;E77,AND(G77&lt;&gt;"",OR(G77&lt;E77,G77&gt;Assumptions!$B$2)),AND(H77&lt;&gt;"",OR(G77="",H77&lt;G77,H77&gt;Assumptions!$B$2))),"Review input","Ready"))))</f>
        <v/>
      </c>
    </row>
    <row r="78" ht="43" customHeight="1">
      <c r="A78" s="2" t="n"/>
      <c r="B78" s="2" t="n"/>
      <c r="C78" s="2" t="n"/>
      <c r="D78" s="2" t="n"/>
      <c r="E78" s="19" t="n"/>
      <c r="F78" s="19" t="n"/>
      <c r="G78" s="19" t="n"/>
      <c r="H78" s="19" t="n"/>
      <c r="I78" s="2" t="n"/>
      <c r="J78" s="4">
        <f>IF(OR(N78&lt;&gt;"Ready",G78=""),"",MAX(0,ROUND((G78-F78)*1440,0)))</f>
        <v/>
      </c>
      <c r="K78" s="4">
        <f>IF(N78&lt;&gt;"Ready","",IF(G78&lt;&gt;"",0,MAX(0,ROUND((Assumptions!$B$2-F78)*1440,0))))</f>
        <v/>
      </c>
      <c r="L78" s="4">
        <f>IF(N78&lt;&gt;"Ready","",IF(H78&lt;&gt;"",0,MAX(0,ROUND((Assumptions!$B$2-F78)*1440,0))))</f>
        <v/>
      </c>
      <c r="M78" s="5">
        <f>IF(N78="","",IF(N78&lt;&gt;"Ready","Review input",IF(AND(G78="",K78&gt;=Assumptions!$B$3),"Follow up: relief",IF(AND(H78="",L78&gt;=Assumptions!$B$4),"Follow up: handover","No threshold alert"))))</f>
        <v/>
      </c>
      <c r="N78" s="5">
        <f>IF(COUNTA(A78:I78)=0,"",IF(OR(COUNTA(A78:F78)&lt;6,COUNT(E78:F78)&lt;&gt;2,AND(G78&lt;&gt;"",NOT(ISNUMBER(G78))),AND(H78&lt;&gt;"",NOT(ISNUMBER(H78))),COUNT(Assumptions!$B$2:$B$4)&lt;&gt;3,COUNTIF($A$2:$A$101,A78)&gt;1,COUNTIF(Assumptions!$D$2:$D$5,B78)=0),"Review input",IF(OR(E78&lt;1,E78&gt;=2958466,F78&lt;1,F78&gt;=2958466,AND(G78&lt;&gt;"",OR(G78&lt;1,G78&gt;=2958466)),AND(H78&lt;&gt;"",OR(H78&lt;1,H78&gt;=2958466)),Assumptions!$B$2&lt;1,Assumptions!$B$2&gt;=2958466,Assumptions!$B$3&lt;=0,Assumptions!$B$4&lt;=0,MOD(Assumptions!$B$3,1)&lt;&gt;0,MOD(Assumptions!$B$4,1)&lt;&gt;0),"Review input",IF(OR(F78&lt;E78,AND(G78&lt;&gt;"",OR(G78&lt;E78,G78&gt;Assumptions!$B$2)),AND(H78&lt;&gt;"",OR(G78="",H78&lt;G78,H78&gt;Assumptions!$B$2))),"Review input","Ready"))))</f>
        <v/>
      </c>
    </row>
    <row r="79" ht="43" customHeight="1">
      <c r="A79" s="2" t="n"/>
      <c r="B79" s="2" t="n"/>
      <c r="C79" s="2" t="n"/>
      <c r="D79" s="2" t="n"/>
      <c r="E79" s="19" t="n"/>
      <c r="F79" s="19" t="n"/>
      <c r="G79" s="19" t="n"/>
      <c r="H79" s="19" t="n"/>
      <c r="I79" s="2" t="n"/>
      <c r="J79" s="6">
        <f>IF(OR(N79&lt;&gt;"Ready",G79=""),"",MAX(0,ROUND((G79-F79)*1440,0)))</f>
        <v/>
      </c>
      <c r="K79" s="6">
        <f>IF(N79&lt;&gt;"Ready","",IF(G79&lt;&gt;"",0,MAX(0,ROUND((Assumptions!$B$2-F79)*1440,0))))</f>
        <v/>
      </c>
      <c r="L79" s="6">
        <f>IF(N79&lt;&gt;"Ready","",IF(H79&lt;&gt;"",0,MAX(0,ROUND((Assumptions!$B$2-F79)*1440,0))))</f>
        <v/>
      </c>
      <c r="M79" s="7">
        <f>IF(N79="","",IF(N79&lt;&gt;"Ready","Review input",IF(AND(G79="",K79&gt;=Assumptions!$B$3),"Follow up: relief",IF(AND(H79="",L79&gt;=Assumptions!$B$4),"Follow up: handover","No threshold alert"))))</f>
        <v/>
      </c>
      <c r="N79" s="7">
        <f>IF(COUNTA(A79:I79)=0,"",IF(OR(COUNTA(A79:F79)&lt;6,COUNT(E79:F79)&lt;&gt;2,AND(G79&lt;&gt;"",NOT(ISNUMBER(G79))),AND(H79&lt;&gt;"",NOT(ISNUMBER(H79))),COUNT(Assumptions!$B$2:$B$4)&lt;&gt;3,COUNTIF($A$2:$A$101,A79)&gt;1,COUNTIF(Assumptions!$D$2:$D$5,B79)=0),"Review input",IF(OR(E79&lt;1,E79&gt;=2958466,F79&lt;1,F79&gt;=2958466,AND(G79&lt;&gt;"",OR(G79&lt;1,G79&gt;=2958466)),AND(H79&lt;&gt;"",OR(H79&lt;1,H79&gt;=2958466)),Assumptions!$B$2&lt;1,Assumptions!$B$2&gt;=2958466,Assumptions!$B$3&lt;=0,Assumptions!$B$4&lt;=0,MOD(Assumptions!$B$3,1)&lt;&gt;0,MOD(Assumptions!$B$4,1)&lt;&gt;0),"Review input",IF(OR(F79&lt;E79,AND(G79&lt;&gt;"",OR(G79&lt;E79,G79&gt;Assumptions!$B$2)),AND(H79&lt;&gt;"",OR(G79="",H79&lt;G79,H79&gt;Assumptions!$B$2))),"Review input","Ready"))))</f>
        <v/>
      </c>
    </row>
    <row r="80" ht="43" customHeight="1">
      <c r="A80" s="2" t="n"/>
      <c r="B80" s="2" t="n"/>
      <c r="C80" s="2" t="n"/>
      <c r="D80" s="2" t="n"/>
      <c r="E80" s="19" t="n"/>
      <c r="F80" s="19" t="n"/>
      <c r="G80" s="19" t="n"/>
      <c r="H80" s="19" t="n"/>
      <c r="I80" s="2" t="n"/>
      <c r="J80" s="4">
        <f>IF(OR(N80&lt;&gt;"Ready",G80=""),"",MAX(0,ROUND((G80-F80)*1440,0)))</f>
        <v/>
      </c>
      <c r="K80" s="4">
        <f>IF(N80&lt;&gt;"Ready","",IF(G80&lt;&gt;"",0,MAX(0,ROUND((Assumptions!$B$2-F80)*1440,0))))</f>
        <v/>
      </c>
      <c r="L80" s="4">
        <f>IF(N80&lt;&gt;"Ready","",IF(H80&lt;&gt;"",0,MAX(0,ROUND((Assumptions!$B$2-F80)*1440,0))))</f>
        <v/>
      </c>
      <c r="M80" s="5">
        <f>IF(N80="","",IF(N80&lt;&gt;"Ready","Review input",IF(AND(G80="",K80&gt;=Assumptions!$B$3),"Follow up: relief",IF(AND(H80="",L80&gt;=Assumptions!$B$4),"Follow up: handover","No threshold alert"))))</f>
        <v/>
      </c>
      <c r="N80" s="5">
        <f>IF(COUNTA(A80:I80)=0,"",IF(OR(COUNTA(A80:F80)&lt;6,COUNT(E80:F80)&lt;&gt;2,AND(G80&lt;&gt;"",NOT(ISNUMBER(G80))),AND(H80&lt;&gt;"",NOT(ISNUMBER(H80))),COUNT(Assumptions!$B$2:$B$4)&lt;&gt;3,COUNTIF($A$2:$A$101,A80)&gt;1,COUNTIF(Assumptions!$D$2:$D$5,B80)=0),"Review input",IF(OR(E80&lt;1,E80&gt;=2958466,F80&lt;1,F80&gt;=2958466,AND(G80&lt;&gt;"",OR(G80&lt;1,G80&gt;=2958466)),AND(H80&lt;&gt;"",OR(H80&lt;1,H80&gt;=2958466)),Assumptions!$B$2&lt;1,Assumptions!$B$2&gt;=2958466,Assumptions!$B$3&lt;=0,Assumptions!$B$4&lt;=0,MOD(Assumptions!$B$3,1)&lt;&gt;0,MOD(Assumptions!$B$4,1)&lt;&gt;0),"Review input",IF(OR(F80&lt;E80,AND(G80&lt;&gt;"",OR(G80&lt;E80,G80&gt;Assumptions!$B$2)),AND(H80&lt;&gt;"",OR(G80="",H80&lt;G80,H80&gt;Assumptions!$B$2))),"Review input","Ready"))))</f>
        <v/>
      </c>
    </row>
    <row r="81" ht="43" customHeight="1">
      <c r="A81" s="2" t="n"/>
      <c r="B81" s="2" t="n"/>
      <c r="C81" s="2" t="n"/>
      <c r="D81" s="2" t="n"/>
      <c r="E81" s="19" t="n"/>
      <c r="F81" s="19" t="n"/>
      <c r="G81" s="19" t="n"/>
      <c r="H81" s="19" t="n"/>
      <c r="I81" s="2" t="n"/>
      <c r="J81" s="6">
        <f>IF(OR(N81&lt;&gt;"Ready",G81=""),"",MAX(0,ROUND((G81-F81)*1440,0)))</f>
        <v/>
      </c>
      <c r="K81" s="6">
        <f>IF(N81&lt;&gt;"Ready","",IF(G81&lt;&gt;"",0,MAX(0,ROUND((Assumptions!$B$2-F81)*1440,0))))</f>
        <v/>
      </c>
      <c r="L81" s="6">
        <f>IF(N81&lt;&gt;"Ready","",IF(H81&lt;&gt;"",0,MAX(0,ROUND((Assumptions!$B$2-F81)*1440,0))))</f>
        <v/>
      </c>
      <c r="M81" s="7">
        <f>IF(N81="","",IF(N81&lt;&gt;"Ready","Review input",IF(AND(G81="",K81&gt;=Assumptions!$B$3),"Follow up: relief",IF(AND(H81="",L81&gt;=Assumptions!$B$4),"Follow up: handover","No threshold alert"))))</f>
        <v/>
      </c>
      <c r="N81" s="7">
        <f>IF(COUNTA(A81:I81)=0,"",IF(OR(COUNTA(A81:F81)&lt;6,COUNT(E81:F81)&lt;&gt;2,AND(G81&lt;&gt;"",NOT(ISNUMBER(G81))),AND(H81&lt;&gt;"",NOT(ISNUMBER(H81))),COUNT(Assumptions!$B$2:$B$4)&lt;&gt;3,COUNTIF($A$2:$A$101,A81)&gt;1,COUNTIF(Assumptions!$D$2:$D$5,B81)=0),"Review input",IF(OR(E81&lt;1,E81&gt;=2958466,F81&lt;1,F81&gt;=2958466,AND(G81&lt;&gt;"",OR(G81&lt;1,G81&gt;=2958466)),AND(H81&lt;&gt;"",OR(H81&lt;1,H81&gt;=2958466)),Assumptions!$B$2&lt;1,Assumptions!$B$2&gt;=2958466,Assumptions!$B$3&lt;=0,Assumptions!$B$4&lt;=0,MOD(Assumptions!$B$3,1)&lt;&gt;0,MOD(Assumptions!$B$4,1)&lt;&gt;0),"Review input",IF(OR(F81&lt;E81,AND(G81&lt;&gt;"",OR(G81&lt;E81,G81&gt;Assumptions!$B$2)),AND(H81&lt;&gt;"",OR(G81="",H81&lt;G81,H81&gt;Assumptions!$B$2))),"Review input","Ready"))))</f>
        <v/>
      </c>
    </row>
    <row r="82" ht="43" customHeight="1">
      <c r="A82" s="2" t="n"/>
      <c r="B82" s="2" t="n"/>
      <c r="C82" s="2" t="n"/>
      <c r="D82" s="2" t="n"/>
      <c r="E82" s="19" t="n"/>
      <c r="F82" s="19" t="n"/>
      <c r="G82" s="19" t="n"/>
      <c r="H82" s="19" t="n"/>
      <c r="I82" s="2" t="n"/>
      <c r="J82" s="4">
        <f>IF(OR(N82&lt;&gt;"Ready",G82=""),"",MAX(0,ROUND((G82-F82)*1440,0)))</f>
        <v/>
      </c>
      <c r="K82" s="4">
        <f>IF(N82&lt;&gt;"Ready","",IF(G82&lt;&gt;"",0,MAX(0,ROUND((Assumptions!$B$2-F82)*1440,0))))</f>
        <v/>
      </c>
      <c r="L82" s="4">
        <f>IF(N82&lt;&gt;"Ready","",IF(H82&lt;&gt;"",0,MAX(0,ROUND((Assumptions!$B$2-F82)*1440,0))))</f>
        <v/>
      </c>
      <c r="M82" s="5">
        <f>IF(N82="","",IF(N82&lt;&gt;"Ready","Review input",IF(AND(G82="",K82&gt;=Assumptions!$B$3),"Follow up: relief",IF(AND(H82="",L82&gt;=Assumptions!$B$4),"Follow up: handover","No threshold alert"))))</f>
        <v/>
      </c>
      <c r="N82" s="5">
        <f>IF(COUNTA(A82:I82)=0,"",IF(OR(COUNTA(A82:F82)&lt;6,COUNT(E82:F82)&lt;&gt;2,AND(G82&lt;&gt;"",NOT(ISNUMBER(G82))),AND(H82&lt;&gt;"",NOT(ISNUMBER(H82))),COUNT(Assumptions!$B$2:$B$4)&lt;&gt;3,COUNTIF($A$2:$A$101,A82)&gt;1,COUNTIF(Assumptions!$D$2:$D$5,B82)=0),"Review input",IF(OR(E82&lt;1,E82&gt;=2958466,F82&lt;1,F82&gt;=2958466,AND(G82&lt;&gt;"",OR(G82&lt;1,G82&gt;=2958466)),AND(H82&lt;&gt;"",OR(H82&lt;1,H82&gt;=2958466)),Assumptions!$B$2&lt;1,Assumptions!$B$2&gt;=2958466,Assumptions!$B$3&lt;=0,Assumptions!$B$4&lt;=0,MOD(Assumptions!$B$3,1)&lt;&gt;0,MOD(Assumptions!$B$4,1)&lt;&gt;0),"Review input",IF(OR(F82&lt;E82,AND(G82&lt;&gt;"",OR(G82&lt;E82,G82&gt;Assumptions!$B$2)),AND(H82&lt;&gt;"",OR(G82="",H82&lt;G82,H82&gt;Assumptions!$B$2))),"Review input","Ready"))))</f>
        <v/>
      </c>
    </row>
    <row r="83" ht="43" customHeight="1">
      <c r="A83" s="2" t="n"/>
      <c r="B83" s="2" t="n"/>
      <c r="C83" s="2" t="n"/>
      <c r="D83" s="2" t="n"/>
      <c r="E83" s="19" t="n"/>
      <c r="F83" s="19" t="n"/>
      <c r="G83" s="19" t="n"/>
      <c r="H83" s="19" t="n"/>
      <c r="I83" s="2" t="n"/>
      <c r="J83" s="6">
        <f>IF(OR(N83&lt;&gt;"Ready",G83=""),"",MAX(0,ROUND((G83-F83)*1440,0)))</f>
        <v/>
      </c>
      <c r="K83" s="6">
        <f>IF(N83&lt;&gt;"Ready","",IF(G83&lt;&gt;"",0,MAX(0,ROUND((Assumptions!$B$2-F83)*1440,0))))</f>
        <v/>
      </c>
      <c r="L83" s="6">
        <f>IF(N83&lt;&gt;"Ready","",IF(H83&lt;&gt;"",0,MAX(0,ROUND((Assumptions!$B$2-F83)*1440,0))))</f>
        <v/>
      </c>
      <c r="M83" s="7">
        <f>IF(N83="","",IF(N83&lt;&gt;"Ready","Review input",IF(AND(G83="",K83&gt;=Assumptions!$B$3),"Follow up: relief",IF(AND(H83="",L83&gt;=Assumptions!$B$4),"Follow up: handover","No threshold alert"))))</f>
        <v/>
      </c>
      <c r="N83" s="7">
        <f>IF(COUNTA(A83:I83)=0,"",IF(OR(COUNTA(A83:F83)&lt;6,COUNT(E83:F83)&lt;&gt;2,AND(G83&lt;&gt;"",NOT(ISNUMBER(G83))),AND(H83&lt;&gt;"",NOT(ISNUMBER(H83))),COUNT(Assumptions!$B$2:$B$4)&lt;&gt;3,COUNTIF($A$2:$A$101,A83)&gt;1,COUNTIF(Assumptions!$D$2:$D$5,B83)=0),"Review input",IF(OR(E83&lt;1,E83&gt;=2958466,F83&lt;1,F83&gt;=2958466,AND(G83&lt;&gt;"",OR(G83&lt;1,G83&gt;=2958466)),AND(H83&lt;&gt;"",OR(H83&lt;1,H83&gt;=2958466)),Assumptions!$B$2&lt;1,Assumptions!$B$2&gt;=2958466,Assumptions!$B$3&lt;=0,Assumptions!$B$4&lt;=0,MOD(Assumptions!$B$3,1)&lt;&gt;0,MOD(Assumptions!$B$4,1)&lt;&gt;0),"Review input",IF(OR(F83&lt;E83,AND(G83&lt;&gt;"",OR(G83&lt;E83,G83&gt;Assumptions!$B$2)),AND(H83&lt;&gt;"",OR(G83="",H83&lt;G83,H83&gt;Assumptions!$B$2))),"Review input","Ready"))))</f>
        <v/>
      </c>
    </row>
    <row r="84" ht="43" customHeight="1">
      <c r="A84" s="2" t="n"/>
      <c r="B84" s="2" t="n"/>
      <c r="C84" s="2" t="n"/>
      <c r="D84" s="2" t="n"/>
      <c r="E84" s="19" t="n"/>
      <c r="F84" s="19" t="n"/>
      <c r="G84" s="19" t="n"/>
      <c r="H84" s="19" t="n"/>
      <c r="I84" s="2" t="n"/>
      <c r="J84" s="4">
        <f>IF(OR(N84&lt;&gt;"Ready",G84=""),"",MAX(0,ROUND((G84-F84)*1440,0)))</f>
        <v/>
      </c>
      <c r="K84" s="4">
        <f>IF(N84&lt;&gt;"Ready","",IF(G84&lt;&gt;"",0,MAX(0,ROUND((Assumptions!$B$2-F84)*1440,0))))</f>
        <v/>
      </c>
      <c r="L84" s="4">
        <f>IF(N84&lt;&gt;"Ready","",IF(H84&lt;&gt;"",0,MAX(0,ROUND((Assumptions!$B$2-F84)*1440,0))))</f>
        <v/>
      </c>
      <c r="M84" s="5">
        <f>IF(N84="","",IF(N84&lt;&gt;"Ready","Review input",IF(AND(G84="",K84&gt;=Assumptions!$B$3),"Follow up: relief",IF(AND(H84="",L84&gt;=Assumptions!$B$4),"Follow up: handover","No threshold alert"))))</f>
        <v/>
      </c>
      <c r="N84" s="5">
        <f>IF(COUNTA(A84:I84)=0,"",IF(OR(COUNTA(A84:F84)&lt;6,COUNT(E84:F84)&lt;&gt;2,AND(G84&lt;&gt;"",NOT(ISNUMBER(G84))),AND(H84&lt;&gt;"",NOT(ISNUMBER(H84))),COUNT(Assumptions!$B$2:$B$4)&lt;&gt;3,COUNTIF($A$2:$A$101,A84)&gt;1,COUNTIF(Assumptions!$D$2:$D$5,B84)=0),"Review input",IF(OR(E84&lt;1,E84&gt;=2958466,F84&lt;1,F84&gt;=2958466,AND(G84&lt;&gt;"",OR(G84&lt;1,G84&gt;=2958466)),AND(H84&lt;&gt;"",OR(H84&lt;1,H84&gt;=2958466)),Assumptions!$B$2&lt;1,Assumptions!$B$2&gt;=2958466,Assumptions!$B$3&lt;=0,Assumptions!$B$4&lt;=0,MOD(Assumptions!$B$3,1)&lt;&gt;0,MOD(Assumptions!$B$4,1)&lt;&gt;0),"Review input",IF(OR(F84&lt;E84,AND(G84&lt;&gt;"",OR(G84&lt;E84,G84&gt;Assumptions!$B$2)),AND(H84&lt;&gt;"",OR(G84="",H84&lt;G84,H84&gt;Assumptions!$B$2))),"Review input","Ready"))))</f>
        <v/>
      </c>
    </row>
    <row r="85" ht="43" customHeight="1">
      <c r="A85" s="2" t="n"/>
      <c r="B85" s="2" t="n"/>
      <c r="C85" s="2" t="n"/>
      <c r="D85" s="2" t="n"/>
      <c r="E85" s="19" t="n"/>
      <c r="F85" s="19" t="n"/>
      <c r="G85" s="19" t="n"/>
      <c r="H85" s="19" t="n"/>
      <c r="I85" s="2" t="n"/>
      <c r="J85" s="6">
        <f>IF(OR(N85&lt;&gt;"Ready",G85=""),"",MAX(0,ROUND((G85-F85)*1440,0)))</f>
        <v/>
      </c>
      <c r="K85" s="6">
        <f>IF(N85&lt;&gt;"Ready","",IF(G85&lt;&gt;"",0,MAX(0,ROUND((Assumptions!$B$2-F85)*1440,0))))</f>
        <v/>
      </c>
      <c r="L85" s="6">
        <f>IF(N85&lt;&gt;"Ready","",IF(H85&lt;&gt;"",0,MAX(0,ROUND((Assumptions!$B$2-F85)*1440,0))))</f>
        <v/>
      </c>
      <c r="M85" s="7">
        <f>IF(N85="","",IF(N85&lt;&gt;"Ready","Review input",IF(AND(G85="",K85&gt;=Assumptions!$B$3),"Follow up: relief",IF(AND(H85="",L85&gt;=Assumptions!$B$4),"Follow up: handover","No threshold alert"))))</f>
        <v/>
      </c>
      <c r="N85" s="7">
        <f>IF(COUNTA(A85:I85)=0,"",IF(OR(COUNTA(A85:F85)&lt;6,COUNT(E85:F85)&lt;&gt;2,AND(G85&lt;&gt;"",NOT(ISNUMBER(G85))),AND(H85&lt;&gt;"",NOT(ISNUMBER(H85))),COUNT(Assumptions!$B$2:$B$4)&lt;&gt;3,COUNTIF($A$2:$A$101,A85)&gt;1,COUNTIF(Assumptions!$D$2:$D$5,B85)=0),"Review input",IF(OR(E85&lt;1,E85&gt;=2958466,F85&lt;1,F85&gt;=2958466,AND(G85&lt;&gt;"",OR(G85&lt;1,G85&gt;=2958466)),AND(H85&lt;&gt;"",OR(H85&lt;1,H85&gt;=2958466)),Assumptions!$B$2&lt;1,Assumptions!$B$2&gt;=2958466,Assumptions!$B$3&lt;=0,Assumptions!$B$4&lt;=0,MOD(Assumptions!$B$3,1)&lt;&gt;0,MOD(Assumptions!$B$4,1)&lt;&gt;0),"Review input",IF(OR(F85&lt;E85,AND(G85&lt;&gt;"",OR(G85&lt;E85,G85&gt;Assumptions!$B$2)),AND(H85&lt;&gt;"",OR(G85="",H85&lt;G85,H85&gt;Assumptions!$B$2))),"Review input","Ready"))))</f>
        <v/>
      </c>
    </row>
    <row r="86" ht="43" customHeight="1">
      <c r="A86" s="2" t="n"/>
      <c r="B86" s="2" t="n"/>
      <c r="C86" s="2" t="n"/>
      <c r="D86" s="2" t="n"/>
      <c r="E86" s="19" t="n"/>
      <c r="F86" s="19" t="n"/>
      <c r="G86" s="19" t="n"/>
      <c r="H86" s="19" t="n"/>
      <c r="I86" s="2" t="n"/>
      <c r="J86" s="4">
        <f>IF(OR(N86&lt;&gt;"Ready",G86=""),"",MAX(0,ROUND((G86-F86)*1440,0)))</f>
        <v/>
      </c>
      <c r="K86" s="4">
        <f>IF(N86&lt;&gt;"Ready","",IF(G86&lt;&gt;"",0,MAX(0,ROUND((Assumptions!$B$2-F86)*1440,0))))</f>
        <v/>
      </c>
      <c r="L86" s="4">
        <f>IF(N86&lt;&gt;"Ready","",IF(H86&lt;&gt;"",0,MAX(0,ROUND((Assumptions!$B$2-F86)*1440,0))))</f>
        <v/>
      </c>
      <c r="M86" s="5">
        <f>IF(N86="","",IF(N86&lt;&gt;"Ready","Review input",IF(AND(G86="",K86&gt;=Assumptions!$B$3),"Follow up: relief",IF(AND(H86="",L86&gt;=Assumptions!$B$4),"Follow up: handover","No threshold alert"))))</f>
        <v/>
      </c>
      <c r="N86" s="5">
        <f>IF(COUNTA(A86:I86)=0,"",IF(OR(COUNTA(A86:F86)&lt;6,COUNT(E86:F86)&lt;&gt;2,AND(G86&lt;&gt;"",NOT(ISNUMBER(G86))),AND(H86&lt;&gt;"",NOT(ISNUMBER(H86))),COUNT(Assumptions!$B$2:$B$4)&lt;&gt;3,COUNTIF($A$2:$A$101,A86)&gt;1,COUNTIF(Assumptions!$D$2:$D$5,B86)=0),"Review input",IF(OR(E86&lt;1,E86&gt;=2958466,F86&lt;1,F86&gt;=2958466,AND(G86&lt;&gt;"",OR(G86&lt;1,G86&gt;=2958466)),AND(H86&lt;&gt;"",OR(H86&lt;1,H86&gt;=2958466)),Assumptions!$B$2&lt;1,Assumptions!$B$2&gt;=2958466,Assumptions!$B$3&lt;=0,Assumptions!$B$4&lt;=0,MOD(Assumptions!$B$3,1)&lt;&gt;0,MOD(Assumptions!$B$4,1)&lt;&gt;0),"Review input",IF(OR(F86&lt;E86,AND(G86&lt;&gt;"",OR(G86&lt;E86,G86&gt;Assumptions!$B$2)),AND(H86&lt;&gt;"",OR(G86="",H86&lt;G86,H86&gt;Assumptions!$B$2))),"Review input","Ready"))))</f>
        <v/>
      </c>
    </row>
    <row r="87" ht="43" customHeight="1">
      <c r="A87" s="2" t="n"/>
      <c r="B87" s="2" t="n"/>
      <c r="C87" s="2" t="n"/>
      <c r="D87" s="2" t="n"/>
      <c r="E87" s="19" t="n"/>
      <c r="F87" s="19" t="n"/>
      <c r="G87" s="19" t="n"/>
      <c r="H87" s="19" t="n"/>
      <c r="I87" s="2" t="n"/>
      <c r="J87" s="6">
        <f>IF(OR(N87&lt;&gt;"Ready",G87=""),"",MAX(0,ROUND((G87-F87)*1440,0)))</f>
        <v/>
      </c>
      <c r="K87" s="6">
        <f>IF(N87&lt;&gt;"Ready","",IF(G87&lt;&gt;"",0,MAX(0,ROUND((Assumptions!$B$2-F87)*1440,0))))</f>
        <v/>
      </c>
      <c r="L87" s="6">
        <f>IF(N87&lt;&gt;"Ready","",IF(H87&lt;&gt;"",0,MAX(0,ROUND((Assumptions!$B$2-F87)*1440,0))))</f>
        <v/>
      </c>
      <c r="M87" s="7">
        <f>IF(N87="","",IF(N87&lt;&gt;"Ready","Review input",IF(AND(G87="",K87&gt;=Assumptions!$B$3),"Follow up: relief",IF(AND(H87="",L87&gt;=Assumptions!$B$4),"Follow up: handover","No threshold alert"))))</f>
        <v/>
      </c>
      <c r="N87" s="7">
        <f>IF(COUNTA(A87:I87)=0,"",IF(OR(COUNTA(A87:F87)&lt;6,COUNT(E87:F87)&lt;&gt;2,AND(G87&lt;&gt;"",NOT(ISNUMBER(G87))),AND(H87&lt;&gt;"",NOT(ISNUMBER(H87))),COUNT(Assumptions!$B$2:$B$4)&lt;&gt;3,COUNTIF($A$2:$A$101,A87)&gt;1,COUNTIF(Assumptions!$D$2:$D$5,B87)=0),"Review input",IF(OR(E87&lt;1,E87&gt;=2958466,F87&lt;1,F87&gt;=2958466,AND(G87&lt;&gt;"",OR(G87&lt;1,G87&gt;=2958466)),AND(H87&lt;&gt;"",OR(H87&lt;1,H87&gt;=2958466)),Assumptions!$B$2&lt;1,Assumptions!$B$2&gt;=2958466,Assumptions!$B$3&lt;=0,Assumptions!$B$4&lt;=0,MOD(Assumptions!$B$3,1)&lt;&gt;0,MOD(Assumptions!$B$4,1)&lt;&gt;0),"Review input",IF(OR(F87&lt;E87,AND(G87&lt;&gt;"",OR(G87&lt;E87,G87&gt;Assumptions!$B$2)),AND(H87&lt;&gt;"",OR(G87="",H87&lt;G87,H87&gt;Assumptions!$B$2))),"Review input","Ready"))))</f>
        <v/>
      </c>
    </row>
    <row r="88" ht="43" customHeight="1">
      <c r="A88" s="2" t="n"/>
      <c r="B88" s="2" t="n"/>
      <c r="C88" s="2" t="n"/>
      <c r="D88" s="2" t="n"/>
      <c r="E88" s="19" t="n"/>
      <c r="F88" s="19" t="n"/>
      <c r="G88" s="19" t="n"/>
      <c r="H88" s="19" t="n"/>
      <c r="I88" s="2" t="n"/>
      <c r="J88" s="4">
        <f>IF(OR(N88&lt;&gt;"Ready",G88=""),"",MAX(0,ROUND((G88-F88)*1440,0)))</f>
        <v/>
      </c>
      <c r="K88" s="4">
        <f>IF(N88&lt;&gt;"Ready","",IF(G88&lt;&gt;"",0,MAX(0,ROUND((Assumptions!$B$2-F88)*1440,0))))</f>
        <v/>
      </c>
      <c r="L88" s="4">
        <f>IF(N88&lt;&gt;"Ready","",IF(H88&lt;&gt;"",0,MAX(0,ROUND((Assumptions!$B$2-F88)*1440,0))))</f>
        <v/>
      </c>
      <c r="M88" s="5">
        <f>IF(N88="","",IF(N88&lt;&gt;"Ready","Review input",IF(AND(G88="",K88&gt;=Assumptions!$B$3),"Follow up: relief",IF(AND(H88="",L88&gt;=Assumptions!$B$4),"Follow up: handover","No threshold alert"))))</f>
        <v/>
      </c>
      <c r="N88" s="5">
        <f>IF(COUNTA(A88:I88)=0,"",IF(OR(COUNTA(A88:F88)&lt;6,COUNT(E88:F88)&lt;&gt;2,AND(G88&lt;&gt;"",NOT(ISNUMBER(G88))),AND(H88&lt;&gt;"",NOT(ISNUMBER(H88))),COUNT(Assumptions!$B$2:$B$4)&lt;&gt;3,COUNTIF($A$2:$A$101,A88)&gt;1,COUNTIF(Assumptions!$D$2:$D$5,B88)=0),"Review input",IF(OR(E88&lt;1,E88&gt;=2958466,F88&lt;1,F88&gt;=2958466,AND(G88&lt;&gt;"",OR(G88&lt;1,G88&gt;=2958466)),AND(H88&lt;&gt;"",OR(H88&lt;1,H88&gt;=2958466)),Assumptions!$B$2&lt;1,Assumptions!$B$2&gt;=2958466,Assumptions!$B$3&lt;=0,Assumptions!$B$4&lt;=0,MOD(Assumptions!$B$3,1)&lt;&gt;0,MOD(Assumptions!$B$4,1)&lt;&gt;0),"Review input",IF(OR(F88&lt;E88,AND(G88&lt;&gt;"",OR(G88&lt;E88,G88&gt;Assumptions!$B$2)),AND(H88&lt;&gt;"",OR(G88="",H88&lt;G88,H88&gt;Assumptions!$B$2))),"Review input","Ready"))))</f>
        <v/>
      </c>
    </row>
    <row r="89" ht="43" customHeight="1">
      <c r="A89" s="2" t="n"/>
      <c r="B89" s="2" t="n"/>
      <c r="C89" s="2" t="n"/>
      <c r="D89" s="2" t="n"/>
      <c r="E89" s="19" t="n"/>
      <c r="F89" s="19" t="n"/>
      <c r="G89" s="19" t="n"/>
      <c r="H89" s="19" t="n"/>
      <c r="I89" s="2" t="n"/>
      <c r="J89" s="6">
        <f>IF(OR(N89&lt;&gt;"Ready",G89=""),"",MAX(0,ROUND((G89-F89)*1440,0)))</f>
        <v/>
      </c>
      <c r="K89" s="6">
        <f>IF(N89&lt;&gt;"Ready","",IF(G89&lt;&gt;"",0,MAX(0,ROUND((Assumptions!$B$2-F89)*1440,0))))</f>
        <v/>
      </c>
      <c r="L89" s="6">
        <f>IF(N89&lt;&gt;"Ready","",IF(H89&lt;&gt;"",0,MAX(0,ROUND((Assumptions!$B$2-F89)*1440,0))))</f>
        <v/>
      </c>
      <c r="M89" s="7">
        <f>IF(N89="","",IF(N89&lt;&gt;"Ready","Review input",IF(AND(G89="",K89&gt;=Assumptions!$B$3),"Follow up: relief",IF(AND(H89="",L89&gt;=Assumptions!$B$4),"Follow up: handover","No threshold alert"))))</f>
        <v/>
      </c>
      <c r="N89" s="7">
        <f>IF(COUNTA(A89:I89)=0,"",IF(OR(COUNTA(A89:F89)&lt;6,COUNT(E89:F89)&lt;&gt;2,AND(G89&lt;&gt;"",NOT(ISNUMBER(G89))),AND(H89&lt;&gt;"",NOT(ISNUMBER(H89))),COUNT(Assumptions!$B$2:$B$4)&lt;&gt;3,COUNTIF($A$2:$A$101,A89)&gt;1,COUNTIF(Assumptions!$D$2:$D$5,B89)=0),"Review input",IF(OR(E89&lt;1,E89&gt;=2958466,F89&lt;1,F89&gt;=2958466,AND(G89&lt;&gt;"",OR(G89&lt;1,G89&gt;=2958466)),AND(H89&lt;&gt;"",OR(H89&lt;1,H89&gt;=2958466)),Assumptions!$B$2&lt;1,Assumptions!$B$2&gt;=2958466,Assumptions!$B$3&lt;=0,Assumptions!$B$4&lt;=0,MOD(Assumptions!$B$3,1)&lt;&gt;0,MOD(Assumptions!$B$4,1)&lt;&gt;0),"Review input",IF(OR(F89&lt;E89,AND(G89&lt;&gt;"",OR(G89&lt;E89,G89&gt;Assumptions!$B$2)),AND(H89&lt;&gt;"",OR(G89="",H89&lt;G89,H89&gt;Assumptions!$B$2))),"Review input","Ready"))))</f>
        <v/>
      </c>
    </row>
    <row r="90" ht="43" customHeight="1">
      <c r="A90" s="2" t="n"/>
      <c r="B90" s="2" t="n"/>
      <c r="C90" s="2" t="n"/>
      <c r="D90" s="2" t="n"/>
      <c r="E90" s="19" t="n"/>
      <c r="F90" s="19" t="n"/>
      <c r="G90" s="19" t="n"/>
      <c r="H90" s="19" t="n"/>
      <c r="I90" s="2" t="n"/>
      <c r="J90" s="4">
        <f>IF(OR(N90&lt;&gt;"Ready",G90=""),"",MAX(0,ROUND((G90-F90)*1440,0)))</f>
        <v/>
      </c>
      <c r="K90" s="4">
        <f>IF(N90&lt;&gt;"Ready","",IF(G90&lt;&gt;"",0,MAX(0,ROUND((Assumptions!$B$2-F90)*1440,0))))</f>
        <v/>
      </c>
      <c r="L90" s="4">
        <f>IF(N90&lt;&gt;"Ready","",IF(H90&lt;&gt;"",0,MAX(0,ROUND((Assumptions!$B$2-F90)*1440,0))))</f>
        <v/>
      </c>
      <c r="M90" s="5">
        <f>IF(N90="","",IF(N90&lt;&gt;"Ready","Review input",IF(AND(G90="",K90&gt;=Assumptions!$B$3),"Follow up: relief",IF(AND(H90="",L90&gt;=Assumptions!$B$4),"Follow up: handover","No threshold alert"))))</f>
        <v/>
      </c>
      <c r="N90" s="5">
        <f>IF(COUNTA(A90:I90)=0,"",IF(OR(COUNTA(A90:F90)&lt;6,COUNT(E90:F90)&lt;&gt;2,AND(G90&lt;&gt;"",NOT(ISNUMBER(G90))),AND(H90&lt;&gt;"",NOT(ISNUMBER(H90))),COUNT(Assumptions!$B$2:$B$4)&lt;&gt;3,COUNTIF($A$2:$A$101,A90)&gt;1,COUNTIF(Assumptions!$D$2:$D$5,B90)=0),"Review input",IF(OR(E90&lt;1,E90&gt;=2958466,F90&lt;1,F90&gt;=2958466,AND(G90&lt;&gt;"",OR(G90&lt;1,G90&gt;=2958466)),AND(H90&lt;&gt;"",OR(H90&lt;1,H90&gt;=2958466)),Assumptions!$B$2&lt;1,Assumptions!$B$2&gt;=2958466,Assumptions!$B$3&lt;=0,Assumptions!$B$4&lt;=0,MOD(Assumptions!$B$3,1)&lt;&gt;0,MOD(Assumptions!$B$4,1)&lt;&gt;0),"Review input",IF(OR(F90&lt;E90,AND(G90&lt;&gt;"",OR(G90&lt;E90,G90&gt;Assumptions!$B$2)),AND(H90&lt;&gt;"",OR(G90="",H90&lt;G90,H90&gt;Assumptions!$B$2))),"Review input","Ready"))))</f>
        <v/>
      </c>
    </row>
    <row r="91" ht="43" customHeight="1">
      <c r="A91" s="2" t="n"/>
      <c r="B91" s="2" t="n"/>
      <c r="C91" s="2" t="n"/>
      <c r="D91" s="2" t="n"/>
      <c r="E91" s="19" t="n"/>
      <c r="F91" s="19" t="n"/>
      <c r="G91" s="19" t="n"/>
      <c r="H91" s="19" t="n"/>
      <c r="I91" s="2" t="n"/>
      <c r="J91" s="6">
        <f>IF(OR(N91&lt;&gt;"Ready",G91=""),"",MAX(0,ROUND((G91-F91)*1440,0)))</f>
        <v/>
      </c>
      <c r="K91" s="6">
        <f>IF(N91&lt;&gt;"Ready","",IF(G91&lt;&gt;"",0,MAX(0,ROUND((Assumptions!$B$2-F91)*1440,0))))</f>
        <v/>
      </c>
      <c r="L91" s="6">
        <f>IF(N91&lt;&gt;"Ready","",IF(H91&lt;&gt;"",0,MAX(0,ROUND((Assumptions!$B$2-F91)*1440,0))))</f>
        <v/>
      </c>
      <c r="M91" s="7">
        <f>IF(N91="","",IF(N91&lt;&gt;"Ready","Review input",IF(AND(G91="",K91&gt;=Assumptions!$B$3),"Follow up: relief",IF(AND(H91="",L91&gt;=Assumptions!$B$4),"Follow up: handover","No threshold alert"))))</f>
        <v/>
      </c>
      <c r="N91" s="7">
        <f>IF(COUNTA(A91:I91)=0,"",IF(OR(COUNTA(A91:F91)&lt;6,COUNT(E91:F91)&lt;&gt;2,AND(G91&lt;&gt;"",NOT(ISNUMBER(G91))),AND(H91&lt;&gt;"",NOT(ISNUMBER(H91))),COUNT(Assumptions!$B$2:$B$4)&lt;&gt;3,COUNTIF($A$2:$A$101,A91)&gt;1,COUNTIF(Assumptions!$D$2:$D$5,B91)=0),"Review input",IF(OR(E91&lt;1,E91&gt;=2958466,F91&lt;1,F91&gt;=2958466,AND(G91&lt;&gt;"",OR(G91&lt;1,G91&gt;=2958466)),AND(H91&lt;&gt;"",OR(H91&lt;1,H91&gt;=2958466)),Assumptions!$B$2&lt;1,Assumptions!$B$2&gt;=2958466,Assumptions!$B$3&lt;=0,Assumptions!$B$4&lt;=0,MOD(Assumptions!$B$3,1)&lt;&gt;0,MOD(Assumptions!$B$4,1)&lt;&gt;0),"Review input",IF(OR(F91&lt;E91,AND(G91&lt;&gt;"",OR(G91&lt;E91,G91&gt;Assumptions!$B$2)),AND(H91&lt;&gt;"",OR(G91="",H91&lt;G91,H91&gt;Assumptions!$B$2))),"Review input","Ready"))))</f>
        <v/>
      </c>
    </row>
    <row r="92" ht="43" customHeight="1">
      <c r="A92" s="2" t="n"/>
      <c r="B92" s="2" t="n"/>
      <c r="C92" s="2" t="n"/>
      <c r="D92" s="2" t="n"/>
      <c r="E92" s="19" t="n"/>
      <c r="F92" s="19" t="n"/>
      <c r="G92" s="19" t="n"/>
      <c r="H92" s="19" t="n"/>
      <c r="I92" s="2" t="n"/>
      <c r="J92" s="4">
        <f>IF(OR(N92&lt;&gt;"Ready",G92=""),"",MAX(0,ROUND((G92-F92)*1440,0)))</f>
        <v/>
      </c>
      <c r="K92" s="4">
        <f>IF(N92&lt;&gt;"Ready","",IF(G92&lt;&gt;"",0,MAX(0,ROUND((Assumptions!$B$2-F92)*1440,0))))</f>
        <v/>
      </c>
      <c r="L92" s="4">
        <f>IF(N92&lt;&gt;"Ready","",IF(H92&lt;&gt;"",0,MAX(0,ROUND((Assumptions!$B$2-F92)*1440,0))))</f>
        <v/>
      </c>
      <c r="M92" s="5">
        <f>IF(N92="","",IF(N92&lt;&gt;"Ready","Review input",IF(AND(G92="",K92&gt;=Assumptions!$B$3),"Follow up: relief",IF(AND(H92="",L92&gt;=Assumptions!$B$4),"Follow up: handover","No threshold alert"))))</f>
        <v/>
      </c>
      <c r="N92" s="5">
        <f>IF(COUNTA(A92:I92)=0,"",IF(OR(COUNTA(A92:F92)&lt;6,COUNT(E92:F92)&lt;&gt;2,AND(G92&lt;&gt;"",NOT(ISNUMBER(G92))),AND(H92&lt;&gt;"",NOT(ISNUMBER(H92))),COUNT(Assumptions!$B$2:$B$4)&lt;&gt;3,COUNTIF($A$2:$A$101,A92)&gt;1,COUNTIF(Assumptions!$D$2:$D$5,B92)=0),"Review input",IF(OR(E92&lt;1,E92&gt;=2958466,F92&lt;1,F92&gt;=2958466,AND(G92&lt;&gt;"",OR(G92&lt;1,G92&gt;=2958466)),AND(H92&lt;&gt;"",OR(H92&lt;1,H92&gt;=2958466)),Assumptions!$B$2&lt;1,Assumptions!$B$2&gt;=2958466,Assumptions!$B$3&lt;=0,Assumptions!$B$4&lt;=0,MOD(Assumptions!$B$3,1)&lt;&gt;0,MOD(Assumptions!$B$4,1)&lt;&gt;0),"Review input",IF(OR(F92&lt;E92,AND(G92&lt;&gt;"",OR(G92&lt;E92,G92&gt;Assumptions!$B$2)),AND(H92&lt;&gt;"",OR(G92="",H92&lt;G92,H92&gt;Assumptions!$B$2))),"Review input","Ready"))))</f>
        <v/>
      </c>
    </row>
    <row r="93" ht="43" customHeight="1">
      <c r="A93" s="2" t="n"/>
      <c r="B93" s="2" t="n"/>
      <c r="C93" s="2" t="n"/>
      <c r="D93" s="2" t="n"/>
      <c r="E93" s="19" t="n"/>
      <c r="F93" s="19" t="n"/>
      <c r="G93" s="19" t="n"/>
      <c r="H93" s="19" t="n"/>
      <c r="I93" s="2" t="n"/>
      <c r="J93" s="6">
        <f>IF(OR(N93&lt;&gt;"Ready",G93=""),"",MAX(0,ROUND((G93-F93)*1440,0)))</f>
        <v/>
      </c>
      <c r="K93" s="6">
        <f>IF(N93&lt;&gt;"Ready","",IF(G93&lt;&gt;"",0,MAX(0,ROUND((Assumptions!$B$2-F93)*1440,0))))</f>
        <v/>
      </c>
      <c r="L93" s="6">
        <f>IF(N93&lt;&gt;"Ready","",IF(H93&lt;&gt;"",0,MAX(0,ROUND((Assumptions!$B$2-F93)*1440,0))))</f>
        <v/>
      </c>
      <c r="M93" s="7">
        <f>IF(N93="","",IF(N93&lt;&gt;"Ready","Review input",IF(AND(G93="",K93&gt;=Assumptions!$B$3),"Follow up: relief",IF(AND(H93="",L93&gt;=Assumptions!$B$4),"Follow up: handover","No threshold alert"))))</f>
        <v/>
      </c>
      <c r="N93" s="7">
        <f>IF(COUNTA(A93:I93)=0,"",IF(OR(COUNTA(A93:F93)&lt;6,COUNT(E93:F93)&lt;&gt;2,AND(G93&lt;&gt;"",NOT(ISNUMBER(G93))),AND(H93&lt;&gt;"",NOT(ISNUMBER(H93))),COUNT(Assumptions!$B$2:$B$4)&lt;&gt;3,COUNTIF($A$2:$A$101,A93)&gt;1,COUNTIF(Assumptions!$D$2:$D$5,B93)=0),"Review input",IF(OR(E93&lt;1,E93&gt;=2958466,F93&lt;1,F93&gt;=2958466,AND(G93&lt;&gt;"",OR(G93&lt;1,G93&gt;=2958466)),AND(H93&lt;&gt;"",OR(H93&lt;1,H93&gt;=2958466)),Assumptions!$B$2&lt;1,Assumptions!$B$2&gt;=2958466,Assumptions!$B$3&lt;=0,Assumptions!$B$4&lt;=0,MOD(Assumptions!$B$3,1)&lt;&gt;0,MOD(Assumptions!$B$4,1)&lt;&gt;0),"Review input",IF(OR(F93&lt;E93,AND(G93&lt;&gt;"",OR(G93&lt;E93,G93&gt;Assumptions!$B$2)),AND(H93&lt;&gt;"",OR(G93="",H93&lt;G93,H93&gt;Assumptions!$B$2))),"Review input","Ready"))))</f>
        <v/>
      </c>
    </row>
    <row r="94" ht="43" customHeight="1">
      <c r="A94" s="2" t="n"/>
      <c r="B94" s="2" t="n"/>
      <c r="C94" s="2" t="n"/>
      <c r="D94" s="2" t="n"/>
      <c r="E94" s="19" t="n"/>
      <c r="F94" s="19" t="n"/>
      <c r="G94" s="19" t="n"/>
      <c r="H94" s="19" t="n"/>
      <c r="I94" s="2" t="n"/>
      <c r="J94" s="4">
        <f>IF(OR(N94&lt;&gt;"Ready",G94=""),"",MAX(0,ROUND((G94-F94)*1440,0)))</f>
        <v/>
      </c>
      <c r="K94" s="4">
        <f>IF(N94&lt;&gt;"Ready","",IF(G94&lt;&gt;"",0,MAX(0,ROUND((Assumptions!$B$2-F94)*1440,0))))</f>
        <v/>
      </c>
      <c r="L94" s="4">
        <f>IF(N94&lt;&gt;"Ready","",IF(H94&lt;&gt;"",0,MAX(0,ROUND((Assumptions!$B$2-F94)*1440,0))))</f>
        <v/>
      </c>
      <c r="M94" s="5">
        <f>IF(N94="","",IF(N94&lt;&gt;"Ready","Review input",IF(AND(G94="",K94&gt;=Assumptions!$B$3),"Follow up: relief",IF(AND(H94="",L94&gt;=Assumptions!$B$4),"Follow up: handover","No threshold alert"))))</f>
        <v/>
      </c>
      <c r="N94" s="5">
        <f>IF(COUNTA(A94:I94)=0,"",IF(OR(COUNTA(A94:F94)&lt;6,COUNT(E94:F94)&lt;&gt;2,AND(G94&lt;&gt;"",NOT(ISNUMBER(G94))),AND(H94&lt;&gt;"",NOT(ISNUMBER(H94))),COUNT(Assumptions!$B$2:$B$4)&lt;&gt;3,COUNTIF($A$2:$A$101,A94)&gt;1,COUNTIF(Assumptions!$D$2:$D$5,B94)=0),"Review input",IF(OR(E94&lt;1,E94&gt;=2958466,F94&lt;1,F94&gt;=2958466,AND(G94&lt;&gt;"",OR(G94&lt;1,G94&gt;=2958466)),AND(H94&lt;&gt;"",OR(H94&lt;1,H94&gt;=2958466)),Assumptions!$B$2&lt;1,Assumptions!$B$2&gt;=2958466,Assumptions!$B$3&lt;=0,Assumptions!$B$4&lt;=0,MOD(Assumptions!$B$3,1)&lt;&gt;0,MOD(Assumptions!$B$4,1)&lt;&gt;0),"Review input",IF(OR(F94&lt;E94,AND(G94&lt;&gt;"",OR(G94&lt;E94,G94&gt;Assumptions!$B$2)),AND(H94&lt;&gt;"",OR(G94="",H94&lt;G94,H94&gt;Assumptions!$B$2))),"Review input","Ready"))))</f>
        <v/>
      </c>
    </row>
    <row r="95" ht="43" customHeight="1">
      <c r="A95" s="2" t="n"/>
      <c r="B95" s="2" t="n"/>
      <c r="C95" s="2" t="n"/>
      <c r="D95" s="2" t="n"/>
      <c r="E95" s="19" t="n"/>
      <c r="F95" s="19" t="n"/>
      <c r="G95" s="19" t="n"/>
      <c r="H95" s="19" t="n"/>
      <c r="I95" s="2" t="n"/>
      <c r="J95" s="6">
        <f>IF(OR(N95&lt;&gt;"Ready",G95=""),"",MAX(0,ROUND((G95-F95)*1440,0)))</f>
        <v/>
      </c>
      <c r="K95" s="6">
        <f>IF(N95&lt;&gt;"Ready","",IF(G95&lt;&gt;"",0,MAX(0,ROUND((Assumptions!$B$2-F95)*1440,0))))</f>
        <v/>
      </c>
      <c r="L95" s="6">
        <f>IF(N95&lt;&gt;"Ready","",IF(H95&lt;&gt;"",0,MAX(0,ROUND((Assumptions!$B$2-F95)*1440,0))))</f>
        <v/>
      </c>
      <c r="M95" s="7">
        <f>IF(N95="","",IF(N95&lt;&gt;"Ready","Review input",IF(AND(G95="",K95&gt;=Assumptions!$B$3),"Follow up: relief",IF(AND(H95="",L95&gt;=Assumptions!$B$4),"Follow up: handover","No threshold alert"))))</f>
        <v/>
      </c>
      <c r="N95" s="7">
        <f>IF(COUNTA(A95:I95)=0,"",IF(OR(COUNTA(A95:F95)&lt;6,COUNT(E95:F95)&lt;&gt;2,AND(G95&lt;&gt;"",NOT(ISNUMBER(G95))),AND(H95&lt;&gt;"",NOT(ISNUMBER(H95))),COUNT(Assumptions!$B$2:$B$4)&lt;&gt;3,COUNTIF($A$2:$A$101,A95)&gt;1,COUNTIF(Assumptions!$D$2:$D$5,B95)=0),"Review input",IF(OR(E95&lt;1,E95&gt;=2958466,F95&lt;1,F95&gt;=2958466,AND(G95&lt;&gt;"",OR(G95&lt;1,G95&gt;=2958466)),AND(H95&lt;&gt;"",OR(H95&lt;1,H95&gt;=2958466)),Assumptions!$B$2&lt;1,Assumptions!$B$2&gt;=2958466,Assumptions!$B$3&lt;=0,Assumptions!$B$4&lt;=0,MOD(Assumptions!$B$3,1)&lt;&gt;0,MOD(Assumptions!$B$4,1)&lt;&gt;0),"Review input",IF(OR(F95&lt;E95,AND(G95&lt;&gt;"",OR(G95&lt;E95,G95&gt;Assumptions!$B$2)),AND(H95&lt;&gt;"",OR(G95="",H95&lt;G95,H95&gt;Assumptions!$B$2))),"Review input","Ready"))))</f>
        <v/>
      </c>
    </row>
    <row r="96" ht="43" customHeight="1">
      <c r="A96" s="2" t="n"/>
      <c r="B96" s="2" t="n"/>
      <c r="C96" s="2" t="n"/>
      <c r="D96" s="2" t="n"/>
      <c r="E96" s="19" t="n"/>
      <c r="F96" s="19" t="n"/>
      <c r="G96" s="19" t="n"/>
      <c r="H96" s="19" t="n"/>
      <c r="I96" s="2" t="n"/>
      <c r="J96" s="4">
        <f>IF(OR(N96&lt;&gt;"Ready",G96=""),"",MAX(0,ROUND((G96-F96)*1440,0)))</f>
        <v/>
      </c>
      <c r="K96" s="4">
        <f>IF(N96&lt;&gt;"Ready","",IF(G96&lt;&gt;"",0,MAX(0,ROUND((Assumptions!$B$2-F96)*1440,0))))</f>
        <v/>
      </c>
      <c r="L96" s="4">
        <f>IF(N96&lt;&gt;"Ready","",IF(H96&lt;&gt;"",0,MAX(0,ROUND((Assumptions!$B$2-F96)*1440,0))))</f>
        <v/>
      </c>
      <c r="M96" s="5">
        <f>IF(N96="","",IF(N96&lt;&gt;"Ready","Review input",IF(AND(G96="",K96&gt;=Assumptions!$B$3),"Follow up: relief",IF(AND(H96="",L96&gt;=Assumptions!$B$4),"Follow up: handover","No threshold alert"))))</f>
        <v/>
      </c>
      <c r="N96" s="5">
        <f>IF(COUNTA(A96:I96)=0,"",IF(OR(COUNTA(A96:F96)&lt;6,COUNT(E96:F96)&lt;&gt;2,AND(G96&lt;&gt;"",NOT(ISNUMBER(G96))),AND(H96&lt;&gt;"",NOT(ISNUMBER(H96))),COUNT(Assumptions!$B$2:$B$4)&lt;&gt;3,COUNTIF($A$2:$A$101,A96)&gt;1,COUNTIF(Assumptions!$D$2:$D$5,B96)=0),"Review input",IF(OR(E96&lt;1,E96&gt;=2958466,F96&lt;1,F96&gt;=2958466,AND(G96&lt;&gt;"",OR(G96&lt;1,G96&gt;=2958466)),AND(H96&lt;&gt;"",OR(H96&lt;1,H96&gt;=2958466)),Assumptions!$B$2&lt;1,Assumptions!$B$2&gt;=2958466,Assumptions!$B$3&lt;=0,Assumptions!$B$4&lt;=0,MOD(Assumptions!$B$3,1)&lt;&gt;0,MOD(Assumptions!$B$4,1)&lt;&gt;0),"Review input",IF(OR(F96&lt;E96,AND(G96&lt;&gt;"",OR(G96&lt;E96,G96&gt;Assumptions!$B$2)),AND(H96&lt;&gt;"",OR(G96="",H96&lt;G96,H96&gt;Assumptions!$B$2))),"Review input","Ready"))))</f>
        <v/>
      </c>
    </row>
    <row r="97" ht="43" customHeight="1">
      <c r="A97" s="2" t="n"/>
      <c r="B97" s="2" t="n"/>
      <c r="C97" s="2" t="n"/>
      <c r="D97" s="2" t="n"/>
      <c r="E97" s="19" t="n"/>
      <c r="F97" s="19" t="n"/>
      <c r="G97" s="19" t="n"/>
      <c r="H97" s="19" t="n"/>
      <c r="I97" s="2" t="n"/>
      <c r="J97" s="6">
        <f>IF(OR(N97&lt;&gt;"Ready",G97=""),"",MAX(0,ROUND((G97-F97)*1440,0)))</f>
        <v/>
      </c>
      <c r="K97" s="6">
        <f>IF(N97&lt;&gt;"Ready","",IF(G97&lt;&gt;"",0,MAX(0,ROUND((Assumptions!$B$2-F97)*1440,0))))</f>
        <v/>
      </c>
      <c r="L97" s="6">
        <f>IF(N97&lt;&gt;"Ready","",IF(H97&lt;&gt;"",0,MAX(0,ROUND((Assumptions!$B$2-F97)*1440,0))))</f>
        <v/>
      </c>
      <c r="M97" s="7">
        <f>IF(N97="","",IF(N97&lt;&gt;"Ready","Review input",IF(AND(G97="",K97&gt;=Assumptions!$B$3),"Follow up: relief",IF(AND(H97="",L97&gt;=Assumptions!$B$4),"Follow up: handover","No threshold alert"))))</f>
        <v/>
      </c>
      <c r="N97" s="7">
        <f>IF(COUNTA(A97:I97)=0,"",IF(OR(COUNTA(A97:F97)&lt;6,COUNT(E97:F97)&lt;&gt;2,AND(G97&lt;&gt;"",NOT(ISNUMBER(G97))),AND(H97&lt;&gt;"",NOT(ISNUMBER(H97))),COUNT(Assumptions!$B$2:$B$4)&lt;&gt;3,COUNTIF($A$2:$A$101,A97)&gt;1,COUNTIF(Assumptions!$D$2:$D$5,B97)=0),"Review input",IF(OR(E97&lt;1,E97&gt;=2958466,F97&lt;1,F97&gt;=2958466,AND(G97&lt;&gt;"",OR(G97&lt;1,G97&gt;=2958466)),AND(H97&lt;&gt;"",OR(H97&lt;1,H97&gt;=2958466)),Assumptions!$B$2&lt;1,Assumptions!$B$2&gt;=2958466,Assumptions!$B$3&lt;=0,Assumptions!$B$4&lt;=0,MOD(Assumptions!$B$3,1)&lt;&gt;0,MOD(Assumptions!$B$4,1)&lt;&gt;0),"Review input",IF(OR(F97&lt;E97,AND(G97&lt;&gt;"",OR(G97&lt;E97,G97&gt;Assumptions!$B$2)),AND(H97&lt;&gt;"",OR(G97="",H97&lt;G97,H97&gt;Assumptions!$B$2))),"Review input","Ready"))))</f>
        <v/>
      </c>
    </row>
    <row r="98" ht="43" customHeight="1">
      <c r="A98" s="2" t="n"/>
      <c r="B98" s="2" t="n"/>
      <c r="C98" s="2" t="n"/>
      <c r="D98" s="2" t="n"/>
      <c r="E98" s="19" t="n"/>
      <c r="F98" s="19" t="n"/>
      <c r="G98" s="19" t="n"/>
      <c r="H98" s="19" t="n"/>
      <c r="I98" s="2" t="n"/>
      <c r="J98" s="4">
        <f>IF(OR(N98&lt;&gt;"Ready",G98=""),"",MAX(0,ROUND((G98-F98)*1440,0)))</f>
        <v/>
      </c>
      <c r="K98" s="4">
        <f>IF(N98&lt;&gt;"Ready","",IF(G98&lt;&gt;"",0,MAX(0,ROUND((Assumptions!$B$2-F98)*1440,0))))</f>
        <v/>
      </c>
      <c r="L98" s="4">
        <f>IF(N98&lt;&gt;"Ready","",IF(H98&lt;&gt;"",0,MAX(0,ROUND((Assumptions!$B$2-F98)*1440,0))))</f>
        <v/>
      </c>
      <c r="M98" s="5">
        <f>IF(N98="","",IF(N98&lt;&gt;"Ready","Review input",IF(AND(G98="",K98&gt;=Assumptions!$B$3),"Follow up: relief",IF(AND(H98="",L98&gt;=Assumptions!$B$4),"Follow up: handover","No threshold alert"))))</f>
        <v/>
      </c>
      <c r="N98" s="5">
        <f>IF(COUNTA(A98:I98)=0,"",IF(OR(COUNTA(A98:F98)&lt;6,COUNT(E98:F98)&lt;&gt;2,AND(G98&lt;&gt;"",NOT(ISNUMBER(G98))),AND(H98&lt;&gt;"",NOT(ISNUMBER(H98))),COUNT(Assumptions!$B$2:$B$4)&lt;&gt;3,COUNTIF($A$2:$A$101,A98)&gt;1,COUNTIF(Assumptions!$D$2:$D$5,B98)=0),"Review input",IF(OR(E98&lt;1,E98&gt;=2958466,F98&lt;1,F98&gt;=2958466,AND(G98&lt;&gt;"",OR(G98&lt;1,G98&gt;=2958466)),AND(H98&lt;&gt;"",OR(H98&lt;1,H98&gt;=2958466)),Assumptions!$B$2&lt;1,Assumptions!$B$2&gt;=2958466,Assumptions!$B$3&lt;=0,Assumptions!$B$4&lt;=0,MOD(Assumptions!$B$3,1)&lt;&gt;0,MOD(Assumptions!$B$4,1)&lt;&gt;0),"Review input",IF(OR(F98&lt;E98,AND(G98&lt;&gt;"",OR(G98&lt;E98,G98&gt;Assumptions!$B$2)),AND(H98&lt;&gt;"",OR(G98="",H98&lt;G98,H98&gt;Assumptions!$B$2))),"Review input","Ready"))))</f>
        <v/>
      </c>
    </row>
    <row r="99" ht="43" customHeight="1">
      <c r="A99" s="2" t="n"/>
      <c r="B99" s="2" t="n"/>
      <c r="C99" s="2" t="n"/>
      <c r="D99" s="2" t="n"/>
      <c r="E99" s="19" t="n"/>
      <c r="F99" s="19" t="n"/>
      <c r="G99" s="19" t="n"/>
      <c r="H99" s="19" t="n"/>
      <c r="I99" s="2" t="n"/>
      <c r="J99" s="6">
        <f>IF(OR(N99&lt;&gt;"Ready",G99=""),"",MAX(0,ROUND((G99-F99)*1440,0)))</f>
        <v/>
      </c>
      <c r="K99" s="6">
        <f>IF(N99&lt;&gt;"Ready","",IF(G99&lt;&gt;"",0,MAX(0,ROUND((Assumptions!$B$2-F99)*1440,0))))</f>
        <v/>
      </c>
      <c r="L99" s="6">
        <f>IF(N99&lt;&gt;"Ready","",IF(H99&lt;&gt;"",0,MAX(0,ROUND((Assumptions!$B$2-F99)*1440,0))))</f>
        <v/>
      </c>
      <c r="M99" s="7">
        <f>IF(N99="","",IF(N99&lt;&gt;"Ready","Review input",IF(AND(G99="",K99&gt;=Assumptions!$B$3),"Follow up: relief",IF(AND(H99="",L99&gt;=Assumptions!$B$4),"Follow up: handover","No threshold alert"))))</f>
        <v/>
      </c>
      <c r="N99" s="7">
        <f>IF(COUNTA(A99:I99)=0,"",IF(OR(COUNTA(A99:F99)&lt;6,COUNT(E99:F99)&lt;&gt;2,AND(G99&lt;&gt;"",NOT(ISNUMBER(G99))),AND(H99&lt;&gt;"",NOT(ISNUMBER(H99))),COUNT(Assumptions!$B$2:$B$4)&lt;&gt;3,COUNTIF($A$2:$A$101,A99)&gt;1,COUNTIF(Assumptions!$D$2:$D$5,B99)=0),"Review input",IF(OR(E99&lt;1,E99&gt;=2958466,F99&lt;1,F99&gt;=2958466,AND(G99&lt;&gt;"",OR(G99&lt;1,G99&gt;=2958466)),AND(H99&lt;&gt;"",OR(H99&lt;1,H99&gt;=2958466)),Assumptions!$B$2&lt;1,Assumptions!$B$2&gt;=2958466,Assumptions!$B$3&lt;=0,Assumptions!$B$4&lt;=0,MOD(Assumptions!$B$3,1)&lt;&gt;0,MOD(Assumptions!$B$4,1)&lt;&gt;0),"Review input",IF(OR(F99&lt;E99,AND(G99&lt;&gt;"",OR(G99&lt;E99,G99&gt;Assumptions!$B$2)),AND(H99&lt;&gt;"",OR(G99="",H99&lt;G99,H99&gt;Assumptions!$B$2))),"Review input","Ready"))))</f>
        <v/>
      </c>
    </row>
    <row r="100" ht="43" customHeight="1">
      <c r="A100" s="2" t="n"/>
      <c r="B100" s="2" t="n"/>
      <c r="C100" s="2" t="n"/>
      <c r="D100" s="2" t="n"/>
      <c r="E100" s="19" t="n"/>
      <c r="F100" s="19" t="n"/>
      <c r="G100" s="19" t="n"/>
      <c r="H100" s="19" t="n"/>
      <c r="I100" s="2" t="n"/>
      <c r="J100" s="4">
        <f>IF(OR(N100&lt;&gt;"Ready",G100=""),"",MAX(0,ROUND((G100-F100)*1440,0)))</f>
        <v/>
      </c>
      <c r="K100" s="4">
        <f>IF(N100&lt;&gt;"Ready","",IF(G100&lt;&gt;"",0,MAX(0,ROUND((Assumptions!$B$2-F100)*1440,0))))</f>
        <v/>
      </c>
      <c r="L100" s="4">
        <f>IF(N100&lt;&gt;"Ready","",IF(H100&lt;&gt;"",0,MAX(0,ROUND((Assumptions!$B$2-F100)*1440,0))))</f>
        <v/>
      </c>
      <c r="M100" s="5">
        <f>IF(N100="","",IF(N100&lt;&gt;"Ready","Review input",IF(AND(G100="",K100&gt;=Assumptions!$B$3),"Follow up: relief",IF(AND(H100="",L100&gt;=Assumptions!$B$4),"Follow up: handover","No threshold alert"))))</f>
        <v/>
      </c>
      <c r="N100" s="5">
        <f>IF(COUNTA(A100:I100)=0,"",IF(OR(COUNTA(A100:F100)&lt;6,COUNT(E100:F100)&lt;&gt;2,AND(G100&lt;&gt;"",NOT(ISNUMBER(G100))),AND(H100&lt;&gt;"",NOT(ISNUMBER(H100))),COUNT(Assumptions!$B$2:$B$4)&lt;&gt;3,COUNTIF($A$2:$A$101,A100)&gt;1,COUNTIF(Assumptions!$D$2:$D$5,B100)=0),"Review input",IF(OR(E100&lt;1,E100&gt;=2958466,F100&lt;1,F100&gt;=2958466,AND(G100&lt;&gt;"",OR(G100&lt;1,G100&gt;=2958466)),AND(H100&lt;&gt;"",OR(H100&lt;1,H100&gt;=2958466)),Assumptions!$B$2&lt;1,Assumptions!$B$2&gt;=2958466,Assumptions!$B$3&lt;=0,Assumptions!$B$4&lt;=0,MOD(Assumptions!$B$3,1)&lt;&gt;0,MOD(Assumptions!$B$4,1)&lt;&gt;0),"Review input",IF(OR(F100&lt;E100,AND(G100&lt;&gt;"",OR(G100&lt;E100,G100&gt;Assumptions!$B$2)),AND(H100&lt;&gt;"",OR(G100="",H100&lt;G100,H100&gt;Assumptions!$B$2))),"Review input","Ready"))))</f>
        <v/>
      </c>
    </row>
    <row r="101" ht="43" customHeight="1">
      <c r="A101" s="2" t="n"/>
      <c r="B101" s="2" t="n"/>
      <c r="C101" s="2" t="n"/>
      <c r="D101" s="2" t="n"/>
      <c r="E101" s="19" t="n"/>
      <c r="F101" s="19" t="n"/>
      <c r="G101" s="19" t="n"/>
      <c r="H101" s="19" t="n"/>
      <c r="I101" s="2" t="n"/>
      <c r="J101" s="6">
        <f>IF(OR(N101&lt;&gt;"Ready",G101=""),"",MAX(0,ROUND((G101-F101)*1440,0)))</f>
        <v/>
      </c>
      <c r="K101" s="6">
        <f>IF(N101&lt;&gt;"Ready","",IF(G101&lt;&gt;"",0,MAX(0,ROUND((Assumptions!$B$2-F101)*1440,0))))</f>
        <v/>
      </c>
      <c r="L101" s="6">
        <f>IF(N101&lt;&gt;"Ready","",IF(H101&lt;&gt;"",0,MAX(0,ROUND((Assumptions!$B$2-F101)*1440,0))))</f>
        <v/>
      </c>
      <c r="M101" s="7">
        <f>IF(N101="","",IF(N101&lt;&gt;"Ready","Review input",IF(AND(G101="",K101&gt;=Assumptions!$B$3),"Follow up: relief",IF(AND(H101="",L101&gt;=Assumptions!$B$4),"Follow up: handover","No threshold alert"))))</f>
        <v/>
      </c>
      <c r="N101" s="7">
        <f>IF(COUNTA(A101:I101)=0,"",IF(OR(COUNTA(A101:F101)&lt;6,COUNT(E101:F101)&lt;&gt;2,AND(G101&lt;&gt;"",NOT(ISNUMBER(G101))),AND(H101&lt;&gt;"",NOT(ISNUMBER(H101))),COUNT(Assumptions!$B$2:$B$4)&lt;&gt;3,COUNTIF($A$2:$A$101,A101)&gt;1,COUNTIF(Assumptions!$D$2:$D$5,B101)=0),"Review input",IF(OR(E101&lt;1,E101&gt;=2958466,F101&lt;1,F101&gt;=2958466,AND(G101&lt;&gt;"",OR(G101&lt;1,G101&gt;=2958466)),AND(H101&lt;&gt;"",OR(H101&lt;1,H101&gt;=2958466)),Assumptions!$B$2&lt;1,Assumptions!$B$2&gt;=2958466,Assumptions!$B$3&lt;=0,Assumptions!$B$4&lt;=0,MOD(Assumptions!$B$3,1)&lt;&gt;0,MOD(Assumptions!$B$4,1)&lt;&gt;0),"Review input",IF(OR(F101&lt;E101,AND(G101&lt;&gt;"",OR(G101&lt;E101,G101&gt;Assumptions!$B$2)),AND(H101&lt;&gt;"",OR(G101="",H101&lt;G101,H101&gt;Assumptions!$B$2))),"Review input","Ready"))))</f>
        <v/>
      </c>
    </row>
  </sheetData>
  <autoFilter ref="A1:N101"/>
  <conditionalFormatting sqref="A2:N101">
    <cfRule type="expression" priority="1" dxfId="0" stopIfTrue="1">
      <formula>$N2="Review input"</formula>
    </cfRule>
  </conditionalFormatting>
  <conditionalFormatting sqref="M2:M101">
    <cfRule type="expression" priority="2" dxfId="1">
      <formula>AND($N2="Ready",LEFT($M2,10)="Follow up:")</formula>
    </cfRule>
  </conditionalFormatting>
  <conditionalFormatting sqref="J2:J101">
    <cfRule type="expression" priority="3" dxfId="2">
      <formula>AND($N2="Ready",ISNUMBER($J2),$J2&gt;0)</formula>
    </cfRule>
  </conditionalFormatting>
  <dataValidations count="5">
    <dataValidation sqref="A2:A101" showDropDown="0" showInputMessage="1" showErrorMessage="1" allowBlank="0" errorTitle="Review input" error="Enter a value that meets the stated input requirement." promptTitle="Editable input" prompt="Enter a unique record ID. A:F are required for a usable record." type="custom" errorStyle="stop">
      <formula1>=AND(ISTEXT(A2),LEN(TRIM(A2))&gt;0,COUNTIF($A$2:$A$101,A2)=1)</formula1>
    </dataValidation>
    <dataValidation sqref="B2:B101" showDropDown="0" showInputMessage="1" showErrorMessage="1" allowBlank="0" errorTitle="Review input" error="Enter a value that meets the stated input requirement." promptTitle="Editable input" prompt="Choose one post from the editable assumptions list." type="list" errorStyle="stop">
      <formula1>=INDIRECT("'Assumptions'!$D$2:$D$5")</formula1>
    </dataValidation>
    <dataValidation sqref="C2:D101" showDropDown="0" showInputMessage="1" showErrorMessage="1" allowBlank="0" errorTitle="Review input" error="Enter a value that meets the stated input requirement." promptTitle="Editable input" prompt="Enter the guard alias. A:F are required for a usable record." type="custom" errorStyle="stop">
      <formula1>=AND(ISTEXT(C2),LEN(TRIM(C2))&gt;0)</formula1>
    </dataValidation>
    <dataValidation sqref="E2:H101" showDropDown="0" showInputMessage="1" showErrorMessage="1" allowBlank="0" errorTitle="Review input" error="Enter a value that meets the stated input requirement." promptTitle="Editable input" prompt="Enter a complete local date and time. G:H may be blank." type="custom" errorStyle="stop">
      <formula1>=AND(ISNUMBER(E2),E2&gt;=1,E2&lt;2958466)</formula1>
    </dataValidation>
    <dataValidation sqref="I2:I101" showDropDown="0" showInputMessage="1" showErrorMessage="1" allowBlank="0" errorTitle="Review input" error="Enter a value that meets the stated input requirement." promptTitle="Editable input" prompt="Use a brief operational note; omit sensitive details." type="textLength" errorStyle="stop" operator="lessThanOrEqual">
      <formula1>500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3"/>
  <sheetViews>
    <sheetView showGridLines="0" zoomScale="90" workbookViewId="0">
      <pane xSplit="1" ySplit="2" topLeftCell="B3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42" customWidth="1" min="1" max="1"/>
    <col width="34" customWidth="1" min="2" max="2"/>
    <col width="87" customWidth="1" min="3" max="3"/>
  </cols>
  <sheetData>
    <row r="1" ht="32" customHeight="1">
      <c r="A1" s="1" t="inlineStr">
        <is>
          <t>Shift Relief Review — Manual Follow-Up</t>
        </is>
      </c>
      <c r="B1" s="20" t="n"/>
      <c r="C1" s="21" t="n"/>
    </row>
    <row r="2">
      <c r="A2" s="8" t="inlineStr">
        <is>
          <t>Review measure</t>
        </is>
      </c>
      <c r="B2" s="8" t="inlineStr">
        <is>
          <t>Result</t>
        </is>
      </c>
      <c r="C2" s="8" t="inlineStr">
        <is>
          <t>Interpretation</t>
        </is>
      </c>
    </row>
    <row r="3" ht="54" customHeight="1">
      <c r="A3" s="7" t="inlineStr">
        <is>
          <t>Manual review timestamp</t>
        </is>
      </c>
      <c r="B3" s="22">
        <f>Assumptions!B2</f>
        <v/>
      </c>
      <c r="C3" s="7" t="inlineStr">
        <is>
          <t>Declared local time: Arizona (UTC-07:00).</t>
        </is>
      </c>
    </row>
    <row r="4" ht="54" customHeight="1">
      <c r="A4" s="5" t="inlineStr">
        <is>
          <t>Input warning</t>
        </is>
      </c>
      <c r="B4" s="10">
        <f>IF(B6&gt;0,"WARNING: Review input errors","No record input errors")</f>
        <v/>
      </c>
      <c r="C4" s="5" t="inlineStr">
        <is>
          <t>Invalid records are excluded from operational totals. Filter Input check to Review input.</t>
        </is>
      </c>
    </row>
    <row r="5" ht="54" customHeight="1">
      <c r="A5" s="7" t="inlineStr">
        <is>
          <t>Usable records — Valid records only</t>
        </is>
      </c>
      <c r="B5" s="11">
        <f>COUNTIF('Relief Tracker'!N2:N101,"Ready")</f>
        <v/>
      </c>
      <c r="C5" s="7" t="inlineStr">
        <is>
          <t>A usable record is not proof of attendance or verified coverage.</t>
        </is>
      </c>
    </row>
    <row r="6" ht="54" customHeight="1">
      <c r="A6" s="5" t="inlineStr">
        <is>
          <t>Input errors</t>
        </is>
      </c>
      <c r="B6" s="12">
        <f>COUNTIF('Relief Tracker'!N2:N101,"Review input")</f>
        <v/>
      </c>
      <c r="C6" s="5" t="inlineStr">
        <is>
          <t>Includes incomplete records, duplicate IDs, invalid timestamps and invalid assumptions.</t>
        </is>
      </c>
    </row>
    <row r="7" ht="54" customHeight="1">
      <c r="A7" s="7" t="inlineStr">
        <is>
          <t>Recorded late arrivals — Valid records only</t>
        </is>
      </c>
      <c r="B7" s="11">
        <f>COUNTIF('Relief Tracker'!J2:J101,"&gt;0")</f>
        <v/>
      </c>
      <c r="C7" s="7" t="inlineStr">
        <is>
          <t>Counts recorded arrivals later than planned relief; missing arrivals are not counted.</t>
        </is>
      </c>
    </row>
    <row r="8" ht="54" customHeight="1">
      <c r="A8" s="5" t="inlineStr">
        <is>
          <t>Total late minutes — Valid records only</t>
        </is>
      </c>
      <c r="B8" s="12">
        <f>SUM('Relief Tracker'!J2:J101)</f>
        <v/>
      </c>
      <c r="C8" s="5" t="inlineStr">
        <is>
          <t>Whole recorded minutes. An absent arrival leaves recorded lateness blank.</t>
        </is>
      </c>
    </row>
    <row r="9" ht="54" customHeight="1">
      <c r="A9" s="7" t="inlineStr">
        <is>
          <t>Unresolved handovers — Valid records only</t>
        </is>
      </c>
      <c r="B9" s="11">
        <f>COUNTIFS('Relief Tracker'!N2:N101,"Ready",'Relief Tracker'!H2:H101,"",'Relief Tracker'!F2:F101,"&lt;="&amp;Assumptions!B2)</f>
        <v/>
      </c>
      <c r="C9" s="7" t="inlineStr">
        <is>
          <t>Due changeovers without recorded completion, including those below alert thresholds.</t>
        </is>
      </c>
    </row>
    <row r="10" ht="54" customHeight="1">
      <c r="A10" s="5" t="inlineStr">
        <is>
          <t>Current follow-up count — Valid records only</t>
        </is>
      </c>
      <c r="B10" s="12">
        <f>COUNTIF('Relief Tracker'!M2:M101,"Follow up:*")</f>
        <v/>
      </c>
      <c r="C10" s="5" t="inlineStr">
        <is>
          <t>Filter Action for both follow-up labels to create the manual escalation list by post.</t>
        </is>
      </c>
    </row>
    <row r="11" ht="54" customHeight="1">
      <c r="A11" s="7" t="inlineStr">
        <is>
          <t>Fictional example baseline</t>
        </is>
      </c>
      <c r="B11" s="13" t="inlineStr">
        <is>
          <t>10 fictional records</t>
        </is>
      </c>
      <c r="C11" s="7" t="inlineStr">
        <is>
          <t>At the initial 6:00 PM review: 10 usable records, four late arrivals, 72 late minutes, five unresolved handovers and four follow-up actions. This baseline is descriptive, not a live calculated total.</t>
        </is>
      </c>
    </row>
    <row r="12" ht="54" customHeight="1">
      <c r="A12" s="5" t="inlineStr">
        <is>
          <t>Manual review workflow</t>
        </is>
      </c>
      <c r="B12" s="10" t="inlineStr">
        <is>
          <t>Update; review; filter</t>
        </is>
      </c>
      <c r="C12" s="5" t="inlineStr">
        <is>
          <t>Advance Assumptions!B2 manually, correct input errors, then filter Action. No threshold alert is not confirmation of a completed handover.</t>
        </is>
      </c>
    </row>
    <row r="13" ht="54" customHeight="1">
      <c r="A13" s="7" t="inlineStr">
        <is>
          <t>Record limitations</t>
        </is>
      </c>
      <c r="B13" s="13" t="inlineStr">
        <is>
          <t>Manual changeover records</t>
        </is>
      </c>
      <c r="C13" s="7" t="inlineStr">
        <is>
          <t>One record covers one planned changeover at one physical post. The workbook does not dispatch guards, detect roster conflicts or optimize coverage.</t>
        </is>
      </c>
    </row>
  </sheetData>
  <mergeCells count="1">
    <mergeCell ref="A1:C1"/>
  </mergeCells>
  <conditionalFormatting sqref="A4:C4">
    <cfRule type="expression" priority="1" dxfId="0">
      <formula>$B$6&gt;0</formula>
    </cfRule>
  </conditionalFormatting>
  <conditionalFormatting sqref="B4">
    <cfRule type="expression" priority="2" dxfId="3">
      <formula>$B$6=0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9"/>
  <sheetViews>
    <sheetView showGridLines="0" zoomScale="90" workbookViewId="0">
      <pane xSplit="1" ySplit="1" topLeftCell="B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32" customWidth="1" min="1" max="1"/>
    <col width="31" customWidth="1" min="2" max="2"/>
    <col width="83" customWidth="1" min="3" max="3"/>
    <col width="27" customWidth="1" min="4" max="4"/>
  </cols>
  <sheetData>
    <row r="1" ht="32" customHeight="1">
      <c r="A1" s="1" t="inlineStr">
        <is>
          <t>Operational assumption</t>
        </is>
      </c>
      <c r="B1" s="1" t="inlineStr">
        <is>
          <t>Editable value</t>
        </is>
      </c>
      <c r="C1" s="1" t="inlineStr">
        <is>
          <t>Definition or operating note</t>
        </is>
      </c>
      <c r="D1" s="1" t="inlineStr">
        <is>
          <t>Fictional post choices</t>
        </is>
      </c>
    </row>
    <row r="2" ht="64" customHeight="1">
      <c r="A2" s="14" t="inlineStr">
        <is>
          <t>Manual review timestamp</t>
        </is>
      </c>
      <c r="B2" s="23" t="n">
        <v>46294.75</v>
      </c>
      <c r="C2" s="14" t="inlineStr">
        <is>
          <t>Advance manually. Initially the creation date at 6:00 PM. No live clock, messages or automated follow-up.</t>
        </is>
      </c>
      <c r="D2" s="16" t="inlineStr">
        <is>
          <t>Fictional Post Alpha</t>
        </is>
      </c>
    </row>
    <row r="3" ht="64" customHeight="1">
      <c r="A3" s="17" t="inlineStr">
        <is>
          <t>Awaiting-relief alert threshold (minutes)</t>
        </is>
      </c>
      <c r="B3" s="24" t="n">
        <v>10</v>
      </c>
      <c r="C3" s="17" t="inlineStr">
        <is>
          <t>Positive whole minutes. An absent arrival triggers at or above this threshold. This is an editable operational assumption, not a legal standard.</t>
        </is>
      </c>
      <c r="D3" s="16" t="inlineStr">
        <is>
          <t>Fictional Post Bravo</t>
        </is>
      </c>
    </row>
    <row r="4" ht="64" customHeight="1">
      <c r="A4" s="14" t="inlineStr">
        <is>
          <t>Unresolved-handover alert threshold (minutes)</t>
        </is>
      </c>
      <c r="B4" s="24" t="n">
        <v>15</v>
      </c>
      <c r="C4" s="14" t="inlineStr">
        <is>
          <t>Positive whole minutes measured from planned relief, not arrival. This is an editable operational assumption, not a legal standard.</t>
        </is>
      </c>
      <c r="D4" s="16" t="inlineStr">
        <is>
          <t>Fictional Post Charlie</t>
        </is>
      </c>
    </row>
    <row r="5" ht="64" customHeight="1">
      <c r="A5" s="17" t="inlineStr">
        <is>
          <t>Declared local time zone</t>
        </is>
      </c>
      <c r="B5" s="17" t="inlineStr">
        <is>
          <t>Arizona time (UTC-07:00)</t>
        </is>
      </c>
      <c r="C5" s="17" t="inlineStr">
        <is>
          <t>All timestamps use this fixed local time zone with no conversion. Daylight-saving transitions or a change of time zone require manual review.</t>
        </is>
      </c>
      <c r="D5" s="16" t="inlineStr">
        <is>
          <t>Fictional Post Delta</t>
        </is>
      </c>
    </row>
    <row r="6" ht="64" customHeight="1">
      <c r="A6" s="14" t="inlineStr">
        <is>
          <t>Fictional examples</t>
        </is>
      </c>
      <c r="B6" s="14" t="inlineStr">
        <is>
          <t>Rows 2–11</t>
        </is>
      </c>
      <c r="C6" s="14" t="inlineStr">
        <is>
          <t>All sample records, guard aliases and posts are fictional. Replace the examples before operational use. Rows 12–101 have empty input cells.</t>
        </is>
      </c>
      <c r="D6" s="14" t="n"/>
    </row>
    <row r="7" ht="64" customHeight="1">
      <c r="A7" s="17" t="inlineStr">
        <is>
          <t>Record scope</t>
        </is>
      </c>
      <c r="B7" s="17" t="inlineStr">
        <is>
          <t>One changeover at one post</t>
        </is>
      </c>
      <c r="C7" s="17" t="inlineStr">
        <is>
          <t>This manual record is not an entire shift or proof of attendance. Planned times never establish actual attendance. Completion is a supervisor-entered record only.</t>
        </is>
      </c>
      <c r="D7" s="17" t="n"/>
    </row>
    <row r="8" ht="64" customHeight="1">
      <c r="A8" s="14" t="inlineStr">
        <is>
          <t>Required input</t>
        </is>
      </c>
      <c r="B8" s="14" t="inlineStr">
        <is>
          <t>Columns A:F</t>
        </is>
      </c>
      <c r="C8" s="14" t="inlineStr">
        <is>
          <t>Record ID, post, outgoing alias, incoming alias, planned shift start and planned relief are required for a usable record. IDs must be unique.</t>
        </is>
      </c>
      <c r="D8" s="14" t="n"/>
    </row>
    <row r="9" ht="64" customHeight="1">
      <c r="A9" s="17" t="inlineStr">
        <is>
          <t>Timestamp input</t>
        </is>
      </c>
      <c r="B9" s="17" t="inlineStr">
        <is>
          <t>Columns E:H</t>
        </is>
      </c>
      <c r="C9" s="17" t="inlineStr">
        <is>
          <t>Enter complete numeric Excel dates and times. Arrival and completion may be blank. Overnight relief must include the next calendar date.</t>
        </is>
      </c>
      <c r="D9" s="17" t="n"/>
    </row>
    <row r="10" ht="64" customHeight="1">
      <c r="A10" s="14" t="inlineStr">
        <is>
          <t>Timestamp sequence</t>
        </is>
      </c>
      <c r="B10" s="14" t="inlineStr">
        <is>
          <t>Input check</t>
        </is>
      </c>
      <c r="C10" s="14" t="inlineStr">
        <is>
          <t>Planned relief cannot precede shift start. Arrival cannot precede shift start or exceed review time. Completion requires arrival, cannot precede arrival and cannot exceed review time.</t>
        </is>
      </c>
      <c r="D10" s="14" t="n"/>
    </row>
    <row r="11" ht="64" customHeight="1">
      <c r="A11" s="17" t="inlineStr">
        <is>
          <t>Recorded late minutes</t>
        </is>
      </c>
      <c r="B11" s="17" t="inlineStr">
        <is>
          <t>Column J</t>
        </is>
      </c>
      <c r="C11" s="17" t="inlineStr">
        <is>
          <t>For valid records with an arrival: the nonnegative difference between actual arrival and planned relief, rounded to whole minutes. Missing arrival leaves recorded lateness blank.</t>
        </is>
      </c>
      <c r="D11" s="17" t="n"/>
    </row>
    <row r="12" ht="64" customHeight="1">
      <c r="A12" s="14" t="inlineStr">
        <is>
          <t>Awaiting relief minutes</t>
        </is>
      </c>
      <c r="B12" s="14" t="inlineStr">
        <is>
          <t>Column K</t>
        </is>
      </c>
      <c r="C12" s="14" t="inlineStr">
        <is>
          <t>For valid records without arrival: elapsed whole minutes from planned relief to review time, floored at zero. A recorded arrival makes this zero.</t>
        </is>
      </c>
      <c r="D12" s="14" t="n"/>
    </row>
    <row r="13" ht="64" customHeight="1">
      <c r="A13" s="17" t="inlineStr">
        <is>
          <t>Unresolved handover minutes</t>
        </is>
      </c>
      <c r="B13" s="17" t="inlineStr">
        <is>
          <t>Column L</t>
        </is>
      </c>
      <c r="C13" s="17" t="inlineStr">
        <is>
          <t>For valid records without completion: elapsed whole minutes from planned relief to review time, floored at zero. A recorded completion makes this zero.</t>
        </is>
      </c>
      <c r="D13" s="17" t="n"/>
    </row>
    <row r="14" ht="64" customHeight="1">
      <c r="A14" s="14" t="inlineStr">
        <is>
          <t>Action and manual review</t>
        </is>
      </c>
      <c r="B14" s="14" t="inlineStr">
        <is>
          <t>Columns M:N</t>
        </is>
      </c>
      <c r="C14" s="14" t="inlineStr">
        <is>
          <t>Filter Action to Follow up: relief and Follow up: handover. Relief has priority if both thresholds are met. Review input rows separately. No threshold alert does not mean the handover is complete.</t>
        </is>
      </c>
      <c r="D14" s="14" t="n"/>
    </row>
    <row r="15" ht="64" customHeight="1">
      <c r="A15" s="17" t="inlineStr">
        <is>
          <t>Unresolved handover count</t>
        </is>
      </c>
      <c r="B15" s="17" t="inlineStr">
        <is>
          <t>Due valid records only</t>
        </is>
      </c>
      <c r="C15" s="17" t="inlineStr">
        <is>
          <t>Counts valid records with planned relief at or before review time and no recorded completion, even when no threshold alert has been reached.</t>
        </is>
      </c>
      <c r="D15" s="17" t="n"/>
    </row>
    <row r="16" ht="64" customHeight="1">
      <c r="A16" s="14" t="inlineStr">
        <is>
          <t>Editable and calculated cells</t>
        </is>
      </c>
      <c r="B16" s="14" t="inlineStr">
        <is>
          <t>Cream inputs; J:N formulas</t>
        </is>
      </c>
      <c r="C16" s="14" t="inlineStr">
        <is>
          <t>Edit A:I, B2:B4 on this sheet and the four post choices. Leave J:N formulas intact. Calculated cells are visually distinguished; this workbook does not enforce sheet protection.</t>
        </is>
      </c>
      <c r="D16" s="14" t="n"/>
    </row>
    <row r="17" ht="64" customHeight="1">
      <c r="A17" s="17" t="inlineStr">
        <is>
          <t>Status highlighting</t>
        </is>
      </c>
      <c r="B17" s="17" t="inlineStr">
        <is>
          <t>Text accompanies color</t>
        </is>
      </c>
      <c r="C17" s="17" t="inlineStr">
        <is>
          <t>Orange indicates input errors; red indicates manual follow-up; amber indicates recorded lateness above zero. Empty prepared records have no status highlight. Cream always identifies editable input cells.</t>
        </is>
      </c>
      <c r="D17" s="17" t="n"/>
    </row>
    <row r="18" ht="64" customHeight="1">
      <c r="A18" s="14" t="inlineStr">
        <is>
          <t>Scope exclusions</t>
        </is>
      </c>
      <c r="B18" s="14" t="inlineStr">
        <is>
          <t>Manual records only</t>
        </is>
      </c>
      <c r="C18" s="14" t="inlineStr">
        <is>
          <t>No dispatch, roster-conflict detection, coverage optimization, payroll, paid or billable hours, rates, margin, markup or automated messages.</t>
        </is>
      </c>
      <c r="D18" s="14" t="n"/>
    </row>
    <row r="19" ht="64" customHeight="1">
      <c r="A19" s="17" t="inlineStr">
        <is>
          <t>Recalculation</t>
        </is>
      </c>
      <c r="B19" s="17" t="inlineStr">
        <is>
          <t>Excel or LibreOffice</t>
        </is>
      </c>
      <c r="C19" s="17" t="inlineStr">
        <is>
          <t>Open in Excel or LibreOffice to recalculate formulas. The review timestamp is manual; it does not advance when the file opens.</t>
        </is>
      </c>
      <c r="D19" s="17" t="n"/>
    </row>
  </sheetData>
  <dataValidations count="3">
    <dataValidation sqref="B2" showDropDown="0" showInputMessage="1" showErrorMessage="1" allowBlank="0" errorTitle="Review input" error="Enter a value that meets the stated input requirement." promptTitle="Editable input" prompt="Enter the manual review date and time in the declared local time zone." type="custom" errorStyle="stop">
      <formula1>=AND(ISNUMBER(B2),B2&gt;=1,B2&lt;2958466)</formula1>
    </dataValidation>
    <dataValidation sqref="B3:B4" showDropDown="0" showInputMessage="1" showErrorMessage="1" allowBlank="0" errorTitle="Review input" error="Enter a value that meets the stated input requirement." promptTitle="Editable input" prompt="Enter a positive whole number of minutes." type="whole" errorStyle="stop" operator="greaterThan">
      <formula1>0</formula1>
    </dataValidation>
    <dataValidation sqref="D2:D5" showDropDown="0" showInputMessage="1" showErrorMessage="1" allowBlank="0" errorTitle="Review input" error="Enter a value that meets the stated input requirement." promptTitle="Editable input" prompt="Enter a nonblank, unique post choice." type="custom" errorStyle="stop">
      <formula1>=AND(ISTEXT(D2),LEN(TRIM(D2))&gt;0,COUNTIF($D$2:$D$5,D2)=1)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Operations Workbook</dc:creator>
  <dc:title xmlns:dc="http://purl.org/dc/elements/1.1/">Security Shift Relief Tracker</dc:title>
  <dc:subject xmlns:dc="http://purl.org/dc/elements/1.1/">Manual post changeover records with fictional examples</dc:subject>
  <dcterms:created xmlns:dcterms="http://purl.org/dc/terms/" xmlns:xsi="http://www.w3.org/2001/XMLSchema-instance" xsi:type="dcterms:W3CDTF">2026-09-29T19:02:40Z</dcterms:created>
  <dcterms:modified xmlns:dcterms="http://purl.org/dc/terms/" xmlns:xsi="http://www.w3.org/2001/XMLSchema-instance" xsi:type="dcterms:W3CDTF">2026-09-29T19:02:40+00:00Z</dcterms:modified>
</cp:coreProperties>
</file>